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ansentech-my.sharepoint.com/personal/peter_beamsley_hansencx_com/Documents/IR WIP/Half and Full Year Ends/FY26/FY26 Documents/Finals for loading/"/>
    </mc:Choice>
  </mc:AlternateContent>
  <xr:revisionPtr revIDLastSave="128" documentId="8_{603A532F-B592-4163-AB60-32159183833E}" xr6:coauthVersionLast="47" xr6:coauthVersionMax="47" xr10:uidLastSave="{4678AF0B-EB0E-4E51-A2CA-690ECE4F5FB0}"/>
  <bookViews>
    <workbookView xWindow="28680" yWindow="-2820" windowWidth="38640" windowHeight="21120" xr2:uid="{136307EE-E8E7-4A15-B7A6-6C60316EEFD9}"/>
  </bookViews>
  <sheets>
    <sheet name="Cover Page" sheetId="5" r:id="rId1"/>
    <sheet name="Environment" sheetId="7" r:id="rId2"/>
    <sheet name="Social" sheetId="8" r:id="rId3"/>
    <sheet name="Governance" sheetId="9" r:id="rId4"/>
    <sheet name="GRI Table" sheetId="2" r:id="rId5"/>
    <sheet name="SASB" sheetId="4" r:id="rId6"/>
  </sheets>
  <externalReferences>
    <externalReference r:id="rId7"/>
  </externalReferences>
  <definedNames>
    <definedName name="_xlnm._FilterDatabase" localSheetId="4" hidden="1">'GRI Table'!$D$22:$D$318</definedName>
    <definedName name="_Toc149051638" localSheetId="4">'GRI Table'!$B$203</definedName>
    <definedName name="_Toc149051643" localSheetId="4">'GRI Table'!#REF!</definedName>
    <definedName name="_Toc149051646" localSheetId="4">'GRI Table'!#REF!</definedName>
    <definedName name="_Toc149051649" localSheetId="4">'GRI Table'!#REF!</definedName>
    <definedName name="_Toc149051651" localSheetId="4">'GRI Table'!$B$208</definedName>
    <definedName name="_Toc149051655" localSheetId="4">'GRI Table'!$B$225</definedName>
    <definedName name="_Toc149051664" localSheetId="4">'GRI Table'!$B$181</definedName>
    <definedName name="_Toc149051680" localSheetId="4">'GRI Table'!$B$141</definedName>
    <definedName name="_Toc149051688" localSheetId="4">'GRI Table'!$B$236</definedName>
    <definedName name="_Toc149051692" localSheetId="4">'GRI Table'!$B$237</definedName>
    <definedName name="_Toc149051694" localSheetId="4">'GRI Table'!#REF!</definedName>
    <definedName name="_Toc149051697" localSheetId="4">'GRI Table'!$B$243</definedName>
    <definedName name="_Toc149051700" localSheetId="4">'GRI Table'!#REF!</definedName>
    <definedName name="_Toc149051711" localSheetId="4">'GRI Table'!$B$266</definedName>
    <definedName name="_Toc149051715" localSheetId="4">'GRI Table'!$B$273</definedName>
    <definedName name="_Toc149051718" localSheetId="4">'GRI Table'!$B$278</definedName>
    <definedName name="_Toc149051720" localSheetId="4">'GRI Table'!$B$282</definedName>
    <definedName name="_Toc149051722" localSheetId="4">'GRI Table'!$B$289</definedName>
    <definedName name="_Toc149051731" localSheetId="4">'GRI Table'!$B$305</definedName>
    <definedName name="_Toc149051734" localSheetId="4">'GRI Table'!$B$312</definedName>
    <definedName name="_Toc149051743" localSheetId="4">'GRI Table'!$B$316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'Cover Page'!$A$1:$X$73</definedName>
    <definedName name="_xlnm.Print_Area" localSheetId="1">Environment!$A$1:$U$158</definedName>
    <definedName name="_xlnm.Print_Area" localSheetId="3">Governance!$A$1:$V$94</definedName>
    <definedName name="_xlnm.Print_Area" localSheetId="4">'GRI Table'!$A$1:$F$320</definedName>
    <definedName name="_xlnm.Print_Area" localSheetId="5">SASB!$A$1:$F$66</definedName>
    <definedName name="_xlnm.Print_Area" localSheetId="2">Social!$A$1:$T$183</definedName>
    <definedName name="_xlnm.Print_Titles" localSheetId="0">'Cover Page'!$1:$17</definedName>
    <definedName name="_xlnm.Print_Titles" localSheetId="1">Environment!$1:$17</definedName>
    <definedName name="_xlnm.Print_Titles" localSheetId="3">Governance!$1:$17</definedName>
    <definedName name="_xlnm.Print_Titles" localSheetId="4">'GRI Table'!$1:$17</definedName>
    <definedName name="_xlnm.Print_Titles" localSheetId="2">Social!$1:$17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2" l="1"/>
  <c r="D188" i="2"/>
  <c r="D172" i="2"/>
  <c r="D170" i="2"/>
  <c r="D200" i="2"/>
  <c r="D197" i="2"/>
  <c r="D196" i="2"/>
  <c r="D191" i="2"/>
  <c r="D176" i="2"/>
  <c r="D174" i="2"/>
  <c r="D166" i="2"/>
  <c r="D162" i="2"/>
  <c r="D157" i="2"/>
  <c r="D187" i="2"/>
  <c r="E25" i="4"/>
  <c r="D287" i="2"/>
  <c r="E287" i="2"/>
  <c r="E210" i="2"/>
  <c r="M25" i="7" l="1"/>
  <c r="N25" i="7"/>
  <c r="M26" i="7"/>
  <c r="M27" i="7"/>
  <c r="M28" i="7"/>
  <c r="M29" i="7"/>
  <c r="M30" i="7"/>
  <c r="M31" i="7"/>
  <c r="M32" i="7"/>
  <c r="M33" i="7"/>
  <c r="O30" i="7"/>
  <c r="O32" i="7"/>
  <c r="M86" i="7" l="1"/>
  <c r="N86" i="7"/>
  <c r="O86" i="7"/>
  <c r="O61" i="7"/>
  <c r="O60" i="7"/>
  <c r="N60" i="7"/>
  <c r="M60" i="7"/>
  <c r="O47" i="7"/>
  <c r="N47" i="7"/>
  <c r="M47" i="7"/>
  <c r="M34" i="7"/>
  <c r="O34" i="7"/>
  <c r="O33" i="7"/>
  <c r="O31" i="7"/>
  <c r="O29" i="7"/>
  <c r="O28" i="7"/>
  <c r="O27" i="7"/>
  <c r="M73" i="7"/>
  <c r="N73" i="7"/>
  <c r="O73" i="7" l="1"/>
  <c r="O74" i="7" s="1"/>
  <c r="M74" i="7"/>
  <c r="N74" i="7"/>
  <c r="E44" i="4"/>
  <c r="E58" i="4"/>
  <c r="E51" i="4"/>
  <c r="E49" i="4"/>
  <c r="E43" i="4"/>
  <c r="E42" i="4"/>
  <c r="E38" i="4"/>
  <c r="E37" i="4"/>
  <c r="E36" i="4"/>
  <c r="E26" i="4"/>
  <c r="O26" i="7"/>
  <c r="O77" i="7"/>
  <c r="O25" i="7" s="1"/>
  <c r="O87" i="7" l="1"/>
  <c r="N28" i="7"/>
  <c r="N32" i="7"/>
  <c r="N29" i="7"/>
  <c r="N27" i="7"/>
  <c r="N33" i="7"/>
  <c r="N30" i="7"/>
  <c r="N31" i="7"/>
  <c r="N26" i="7"/>
  <c r="N34" i="7" l="1"/>
  <c r="D317" i="2"/>
  <c r="D314" i="2"/>
  <c r="D307" i="2"/>
  <c r="D303" i="2"/>
  <c r="D295" i="2"/>
  <c r="D302" i="2"/>
  <c r="D294" i="2"/>
  <c r="D276" i="2"/>
  <c r="D275" i="2"/>
  <c r="D259" i="2"/>
  <c r="D256" i="2"/>
  <c r="D263" i="2"/>
  <c r="D258" i="2"/>
  <c r="D255" i="2"/>
  <c r="D253" i="2"/>
  <c r="D252" i="2"/>
  <c r="D251" i="2"/>
  <c r="D250" i="2"/>
  <c r="D249" i="2"/>
  <c r="D248" i="2"/>
  <c r="D245" i="2"/>
  <c r="D244" i="2"/>
  <c r="D239" i="2"/>
  <c r="D240" i="2"/>
  <c r="D234" i="2"/>
  <c r="D233" i="2"/>
  <c r="D232" i="2"/>
  <c r="D231" i="2"/>
  <c r="D227" i="2"/>
  <c r="D222" i="2"/>
  <c r="D220" i="2"/>
  <c r="D211" i="2"/>
  <c r="D210" i="2"/>
  <c r="D205" i="2"/>
  <c r="D168" i="2"/>
  <c r="D164" i="2"/>
  <c r="D160" i="2"/>
  <c r="D155" i="2"/>
  <c r="D152" i="2"/>
  <c r="D146" i="2"/>
  <c r="D115" i="2"/>
  <c r="D120" i="2"/>
  <c r="D90" i="2"/>
  <c r="M114" i="7" l="1"/>
  <c r="N114" i="7"/>
  <c r="M87" i="7" l="1"/>
  <c r="M61" i="7"/>
  <c r="N61" i="7" l="1"/>
  <c r="N87" i="7"/>
  <c r="E317" i="2"/>
  <c r="E307" i="2"/>
  <c r="E279" i="2"/>
  <c r="D279" i="2"/>
  <c r="E263" i="2"/>
  <c r="E258" i="2"/>
  <c r="E255" i="2"/>
  <c r="E253" i="2"/>
  <c r="E248" i="2"/>
  <c r="E249" i="2"/>
  <c r="E250" i="2"/>
  <c r="E251" i="2"/>
  <c r="E252" i="2"/>
  <c r="E233" i="2"/>
  <c r="E232" i="2"/>
  <c r="E231" i="2"/>
  <c r="E200" i="2"/>
  <c r="E197" i="2"/>
  <c r="E192" i="2"/>
  <c r="E188" i="2"/>
  <c r="D40" i="2"/>
  <c r="M38" i="7" l="1"/>
  <c r="E176" i="2"/>
  <c r="E146" i="2"/>
  <c r="M48" i="7" l="1"/>
  <c r="N48" i="7"/>
  <c r="O35" i="7"/>
  <c r="N35" i="7"/>
  <c r="M35" i="7"/>
  <c r="O48" i="7"/>
  <c r="D271" i="2"/>
  <c r="D269" i="2"/>
  <c r="D267" i="2"/>
  <c r="E170" i="2" l="1"/>
  <c r="E168" i="2"/>
  <c r="E166" i="2"/>
  <c r="E164" i="2"/>
  <c r="E162" i="2"/>
  <c r="E160" i="2"/>
  <c r="E174" i="2"/>
  <c r="E172" i="2"/>
  <c r="F43" i="4"/>
  <c r="F42" i="4"/>
  <c r="F36" i="4"/>
  <c r="F25" i="4"/>
  <c r="E196" i="2"/>
  <c r="E191" i="2"/>
  <c r="E187" i="2"/>
  <c r="E183" i="2"/>
  <c r="E267" i="2"/>
  <c r="E239" i="2"/>
  <c r="E157" i="2"/>
  <c r="E302" i="2" l="1"/>
  <c r="E294" i="2"/>
  <c r="E276" i="2"/>
  <c r="E275" i="2"/>
  <c r="E271" i="2"/>
  <c r="E269" i="2"/>
  <c r="E115" i="2"/>
  <c r="F26" i="4" l="1"/>
  <c r="E152" i="2"/>
  <c r="F58" i="4" l="1"/>
  <c r="F51" i="4"/>
  <c r="F49" i="4"/>
  <c r="F44" i="4"/>
  <c r="F38" i="4"/>
  <c r="F37" i="4"/>
  <c r="E314" i="2"/>
  <c r="E303" i="2"/>
  <c r="E295" i="2"/>
  <c r="E155" i="2"/>
  <c r="E240" i="2"/>
  <c r="E259" i="2"/>
  <c r="E256" i="2"/>
  <c r="E245" i="2"/>
  <c r="E244" i="2"/>
  <c r="E234" i="2"/>
  <c r="E227" i="2"/>
  <c r="E222" i="2"/>
  <c r="E220" i="2"/>
  <c r="E211" i="2"/>
  <c r="E205" i="2"/>
  <c r="E120" i="2"/>
  <c r="E90" i="2"/>
  <c r="E40" i="2"/>
</calcChain>
</file>

<file path=xl/sharedStrings.xml><?xml version="1.0" encoding="utf-8"?>
<sst xmlns="http://schemas.openxmlformats.org/spreadsheetml/2006/main" count="935" uniqueCount="554">
  <si>
    <t>2-3 Reporting period, frequency and contact point</t>
  </si>
  <si>
    <t>2-4 Restatements of information</t>
  </si>
  <si>
    <t>2-5 External assurance</t>
  </si>
  <si>
    <t>2-6 Activities, value chain and other business relationships</t>
  </si>
  <si>
    <t>DISCLOSURE</t>
  </si>
  <si>
    <t>Material topics</t>
  </si>
  <si>
    <t>3-1 Process to determine material topics</t>
  </si>
  <si>
    <t>3-2 List of material topics</t>
  </si>
  <si>
    <t>3-3 Management of material topics</t>
  </si>
  <si>
    <t>2-7 Employees</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</si>
  <si>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</si>
  <si>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</si>
  <si>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</si>
  <si>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</si>
  <si>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</si>
  <si>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</si>
  <si>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</si>
  <si>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</si>
  <si>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</si>
  <si>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</si>
  <si>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</si>
  <si>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</si>
  <si>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</si>
  <si>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</si>
  <si>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</si>
  <si>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</si>
  <si>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</si>
  <si>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</si>
  <si>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</si>
  <si>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</si>
  <si>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</si>
  <si>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201-1</t>
  </si>
  <si>
    <t>Direct economic value generated and distributed</t>
  </si>
  <si>
    <t>201-4</t>
  </si>
  <si>
    <t>Financial assistance received from government</t>
  </si>
  <si>
    <t>Operations assessed for risks related to corruption</t>
  </si>
  <si>
    <t>205-1</t>
  </si>
  <si>
    <t>205-2</t>
  </si>
  <si>
    <t>205-3</t>
  </si>
  <si>
    <t>Communication and training about anti-corruption policies and procedures</t>
  </si>
  <si>
    <t>Confirmed incidents of corruption and actions taken</t>
  </si>
  <si>
    <t>206-1</t>
  </si>
  <si>
    <t>Approach to tax</t>
  </si>
  <si>
    <t>207-1</t>
  </si>
  <si>
    <t>Tax governance, control, and risk management</t>
  </si>
  <si>
    <t>207-2</t>
  </si>
  <si>
    <t>Stakeholder engagement and management of concerns related to tax</t>
  </si>
  <si>
    <t>207-3</t>
  </si>
  <si>
    <t>Energy intensity</t>
  </si>
  <si>
    <t>GHG emissions intensity</t>
  </si>
  <si>
    <t>306-4</t>
  </si>
  <si>
    <t>Waste diverted from disposal:</t>
  </si>
  <si>
    <t>New employee hires and employee turnover</t>
  </si>
  <si>
    <t>Parental leave</t>
  </si>
  <si>
    <t>401-1</t>
  </si>
  <si>
    <t>401-3</t>
  </si>
  <si>
    <t>Occupational health and safety management system</t>
  </si>
  <si>
    <t>Hazard identification, risk assessment, and incident investigation</t>
  </si>
  <si>
    <t>Worker participation, consultation, and communication on occupational health and safety</t>
  </si>
  <si>
    <t>Worker training on occupational health and safety</t>
  </si>
  <si>
    <t>Promotion of worker health</t>
  </si>
  <si>
    <t>Prevention and mitigation of occupational health and safety impacts directly linked by business relationships</t>
  </si>
  <si>
    <t>Workers covered by an occupational health and safety management system</t>
  </si>
  <si>
    <t>Work-related injuries</t>
  </si>
  <si>
    <t>403-1</t>
  </si>
  <si>
    <t>403-2</t>
  </si>
  <si>
    <t>403-3</t>
  </si>
  <si>
    <t>403-4</t>
  </si>
  <si>
    <t>403-5</t>
  </si>
  <si>
    <t>403-6</t>
  </si>
  <si>
    <t>403-7</t>
  </si>
  <si>
    <t>403-8</t>
  </si>
  <si>
    <t>403-9</t>
  </si>
  <si>
    <t>Average hours of training per year per employee</t>
  </si>
  <si>
    <t>Programs for upgrading employee skills</t>
  </si>
  <si>
    <t>Percentage of employees receiving regular performance and career development reviews</t>
  </si>
  <si>
    <t>404-1</t>
  </si>
  <si>
    <t>404-2</t>
  </si>
  <si>
    <t>404-3</t>
  </si>
  <si>
    <t>405-1</t>
  </si>
  <si>
    <t>Diversity of governance bodies and employees</t>
  </si>
  <si>
    <t>Ratio of basic salary and remuneration of women to men</t>
  </si>
  <si>
    <t>405-2</t>
  </si>
  <si>
    <t>Incidents of discrimination and corrective actions taken</t>
  </si>
  <si>
    <t>406-1</t>
  </si>
  <si>
    <t>Operations and suppliers in which the right to freedom of association and collective bargaining may be at risk</t>
  </si>
  <si>
    <t>407-1</t>
  </si>
  <si>
    <t>408-1</t>
  </si>
  <si>
    <t>409-1</t>
  </si>
  <si>
    <t>Negative social impacts in the supply chain and actions taken</t>
  </si>
  <si>
    <t>414-2</t>
  </si>
  <si>
    <t>Political contributions</t>
  </si>
  <si>
    <t>415-1</t>
  </si>
  <si>
    <t>Substantiated complaints concerning breaches of customer privacy and losses of customer data</t>
  </si>
  <si>
    <t>418-1</t>
  </si>
  <si>
    <t>About Hansen</t>
  </si>
  <si>
    <t>FY24 Annual Report</t>
  </si>
  <si>
    <t>Hansen Investor Relations — Hansen Technologies (hansencx.com)</t>
  </si>
  <si>
    <t>Corporate Sustainability — Hansen Technologies (hansencx.com)</t>
  </si>
  <si>
    <t>Environmental and Climate Change Policy</t>
  </si>
  <si>
    <t>Supplier Code of Conduct</t>
  </si>
  <si>
    <t>The organisation and its reporting practices</t>
  </si>
  <si>
    <t>Activities and workers</t>
  </si>
  <si>
    <t>Governance</t>
  </si>
  <si>
    <t>Strategy, policies and practices</t>
  </si>
  <si>
    <t>Stakeholder engagement</t>
  </si>
  <si>
    <t>GRI 3: Material Topics 2021</t>
  </si>
  <si>
    <t>Topic disclosures</t>
  </si>
  <si>
    <t>page 33</t>
  </si>
  <si>
    <t>pages 29, 46 &amp; 47</t>
  </si>
  <si>
    <t>page 10</t>
  </si>
  <si>
    <t>Environmental Footprint of Hardware Infrastructure</t>
  </si>
  <si>
    <t>TC-SI-130a.1</t>
  </si>
  <si>
    <t>TC-SI-130a.2</t>
  </si>
  <si>
    <t>Data Privacy &amp; Freedom of Expression</t>
  </si>
  <si>
    <t>TC-SI-220a.1</t>
  </si>
  <si>
    <t>TC-SI-220a.2</t>
  </si>
  <si>
    <t>Number of users whose information is used for secondary purposes</t>
  </si>
  <si>
    <t>TC-SI-220a.3</t>
  </si>
  <si>
    <t>TC-SI-220a.4</t>
  </si>
  <si>
    <t>Data Security</t>
  </si>
  <si>
    <t>TC-SI-230a.1</t>
  </si>
  <si>
    <t>TC-SI-230a.2</t>
  </si>
  <si>
    <t>Recruiting &amp; Managing a Global, Diverse &amp; Skilled Workforce</t>
  </si>
  <si>
    <t>TC-SI-330a.1</t>
  </si>
  <si>
    <t>TC-SI-330a.2</t>
  </si>
  <si>
    <t>Employee engagement as a percentage</t>
  </si>
  <si>
    <t>TC-SI-330a.3</t>
  </si>
  <si>
    <t>TC-SI-520a.1</t>
  </si>
  <si>
    <t>Managing Systemic Risks from Technology Disruptions</t>
  </si>
  <si>
    <t>TC-SI-550a.1</t>
  </si>
  <si>
    <t>TC-SI-550a.2</t>
  </si>
  <si>
    <t>Description of business continuity risks related to disruptions of operations</t>
  </si>
  <si>
    <t>(1) Total water withdrawn, (2) total water consumed; percentage of each in regions with High or Extremely High Baseline Water Stress</t>
  </si>
  <si>
    <t>TC-SI-130a.3</t>
  </si>
  <si>
    <t>Discussion of the integration of environmental considerations into strategic planning for data centre needs</t>
  </si>
  <si>
    <t>Description of policies and practices relating to targeted advertising and user privacy</t>
  </si>
  <si>
    <t>TC-SI-220a.5</t>
  </si>
  <si>
    <t>Description of approach to identifying and addressing data security risks, including use of third-party cybersecurity standards</t>
  </si>
  <si>
    <t>Intellectual Property Protection &amp; Competitive Behaviour</t>
  </si>
  <si>
    <t>List of countries where core products or services are subject to government- required monitoring, blocking, content filtering, or censoring</t>
  </si>
  <si>
    <t>Total amount of monetary losses as a result of legal proceedings associated with user privacy</t>
  </si>
  <si>
    <t>Total amount of monetary losses as a result of legal proceedings associated with anti-competitive behaviour regulations</t>
  </si>
  <si>
    <t>NOTES</t>
  </si>
  <si>
    <t>HANSEN SOURCE</t>
  </si>
  <si>
    <t>(1) Total energy consumed, (2) percentage grid electricity and (3) percentage renewable</t>
  </si>
  <si>
    <t>PAGE</t>
  </si>
  <si>
    <t>Percentage of (1) gender and (2) diversity group representation for (a) executive management, (b) non-executive management, (c) technical employees, and (d) all other employees</t>
  </si>
  <si>
    <t>Number of (1) performance issues and (2) service disruptions; (3) total customer downtime</t>
  </si>
  <si>
    <t>(1) Number of law enforcement requests for user information, (2) number of users whose information was requested, (3) percentage resulting in disclosure</t>
  </si>
  <si>
    <t xml:space="preserve">Hansen complies with global data security and privacy standards such as GDPR, CCPA, NIST CSF, and ISO 27001. Hansen's Information Security Management System includes processes to detect, report, assess and monitor data security risks, ensuring appropriate management oversight and resource allocation to treat risks. </t>
  </si>
  <si>
    <t>We apply General Data Protection Regulation (GDPR) equivalent data privacy requirements to all activities which involve the collection, processing, and management of personal data, unless a local jurisdiction requires otherwise.</t>
  </si>
  <si>
    <t>Software &amp; IT Services</t>
  </si>
  <si>
    <t>INDUSTRY STANDARD | VERSION 2023-12</t>
  </si>
  <si>
    <t>LOCATION / RESPONSE</t>
  </si>
  <si>
    <t>GRI STANDARD</t>
  </si>
  <si>
    <t>page 6</t>
  </si>
  <si>
    <t>Supporting Links</t>
  </si>
  <si>
    <t>Hansen Technologies — Power The Next (hansencx.com)</t>
  </si>
  <si>
    <t>Financial Reports &amp; Presentations — Hansen Technologies (hansencx.com)</t>
  </si>
  <si>
    <t>Hansen Technologies Limited - SASB Index</t>
  </si>
  <si>
    <t>Legal actions for anti-competitive behaviour, anti-trust, and monopoly practices</t>
  </si>
  <si>
    <t>Operations and suppliers at significant risk for incidents of child labour</t>
  </si>
  <si>
    <t>Operations and suppliers at significant risk for incidents of forced or compulsory labour</t>
  </si>
  <si>
    <t>pages 40</t>
  </si>
  <si>
    <t>page 3</t>
  </si>
  <si>
    <t>pages 4 &amp; 5</t>
  </si>
  <si>
    <t>2-1 Organisational details</t>
  </si>
  <si>
    <t>2-2 Entities included in the organisation's sustainability reporting</t>
  </si>
  <si>
    <t>Hansen Technologies Limited - GRI Content Index</t>
  </si>
  <si>
    <t>GRI 205: Anti-corruption 2016</t>
  </si>
  <si>
    <t>GRI 201: Economic Performance 2016</t>
  </si>
  <si>
    <t>GRI 2: General Disclosures 2021</t>
  </si>
  <si>
    <t>GRI 207: Tax 2019</t>
  </si>
  <si>
    <t>GRI 306: Waste 2020</t>
  </si>
  <si>
    <t>GRI 401: Employment 2016</t>
  </si>
  <si>
    <t>GRI 403: Occupational Health and Safety 2018</t>
  </si>
  <si>
    <t>GRI 404: Training and Education 2016</t>
  </si>
  <si>
    <t>GRI 406: Non-discrimination 2016</t>
  </si>
  <si>
    <t>GRI 405: Diversity and Equal Opportunity 2016</t>
  </si>
  <si>
    <t>GRI 407: Freedom of Association and Collective Bargaining 2016</t>
  </si>
  <si>
    <t>GRI 408: Child Labor 2016</t>
  </si>
  <si>
    <t>GRI 409: Forced or Compulsory Labor 2016</t>
  </si>
  <si>
    <t>GRI 414: Supplier Social Assessment 2016</t>
  </si>
  <si>
    <t>GRI 415: Public Policy 2016</t>
  </si>
  <si>
    <t>GRI 418: Customer Privacy 2016</t>
  </si>
  <si>
    <t>GRI 206: Anti-competitive Behaviour 2016</t>
  </si>
  <si>
    <t>All amounts are expressed in Australian dollars unless another currency is indicated.</t>
  </si>
  <si>
    <t>Environment</t>
  </si>
  <si>
    <t>FY24</t>
  </si>
  <si>
    <t>FY23</t>
  </si>
  <si>
    <t>FY22</t>
  </si>
  <si>
    <t>Total Emissions</t>
  </si>
  <si>
    <t>Yes</t>
  </si>
  <si>
    <t>Hansen Technologies Limited - Environment Metrics</t>
  </si>
  <si>
    <t>Social</t>
  </si>
  <si>
    <t>FY25</t>
  </si>
  <si>
    <t>Unit</t>
  </si>
  <si>
    <t>Percentage of women on Hansen's Board</t>
  </si>
  <si>
    <t>Target</t>
  </si>
  <si>
    <t>%</t>
  </si>
  <si>
    <t>Percentage of women in senior leadership roles</t>
  </si>
  <si>
    <t>$</t>
  </si>
  <si>
    <t xml:space="preserve">Gender diversity </t>
  </si>
  <si>
    <t>Ratio of CEO to median employee compensation</t>
  </si>
  <si>
    <t>Ratio</t>
  </si>
  <si>
    <t>19:1</t>
  </si>
  <si>
    <t>#</t>
  </si>
  <si>
    <t>Average training hours per FTE</t>
  </si>
  <si>
    <t>People receiving regular performance reviews</t>
  </si>
  <si>
    <t>People with individualised goals</t>
  </si>
  <si>
    <t>Employee engagement</t>
  </si>
  <si>
    <t>Hansen Technologies Limited - Social Metrics</t>
  </si>
  <si>
    <t>Health and Safety</t>
  </si>
  <si>
    <t>Upward mobility</t>
  </si>
  <si>
    <t>(TC-SI-330a.2)</t>
  </si>
  <si>
    <t>Parental Leave</t>
  </si>
  <si>
    <t>Number of Acts of Impact</t>
  </si>
  <si>
    <t>Total donations</t>
  </si>
  <si>
    <t>Kilos</t>
  </si>
  <si>
    <t>Human Rights</t>
  </si>
  <si>
    <t>Human Rights training completion</t>
  </si>
  <si>
    <t>Hansen Technologies Limited - Governance Metrics</t>
  </si>
  <si>
    <t>Risk and resilience</t>
  </si>
  <si>
    <t>Ethical business practices</t>
  </si>
  <si>
    <t>Percentage of employees covered</t>
  </si>
  <si>
    <t>Completion rate</t>
  </si>
  <si>
    <t>Number of whistleblower complaints related to human rights or modern slavery risks</t>
  </si>
  <si>
    <t>Wage equality</t>
  </si>
  <si>
    <t>Number of whistleblower complaints relating to ethical business practices</t>
  </si>
  <si>
    <t>Number of legal actions or proceedings relating to anti-competitive behaviour</t>
  </si>
  <si>
    <t>Number of incidents of corruption identified</t>
  </si>
  <si>
    <t>Number of incidents of fraud identified</t>
  </si>
  <si>
    <t>Number of active collective bargaining agreements</t>
  </si>
  <si>
    <t>Number of reported incidents of discrimination</t>
  </si>
  <si>
    <t>Number of reported incidents of harassment</t>
  </si>
  <si>
    <r>
      <t>Number of enterprise wide risk reviews conducted</t>
    </r>
    <r>
      <rPr>
        <vertAlign val="superscript"/>
        <sz val="11"/>
        <rFont val="Arial Nova Light"/>
        <family val="2"/>
      </rPr>
      <t>1</t>
    </r>
  </si>
  <si>
    <t xml:space="preserve">Findings from the annual enterprise wide risk review are presented to the Audit and Risk Committee. </t>
  </si>
  <si>
    <t>Hansen</t>
  </si>
  <si>
    <t>EMEA</t>
  </si>
  <si>
    <t>APAC</t>
  </si>
  <si>
    <t>Male</t>
  </si>
  <si>
    <t>Female</t>
  </si>
  <si>
    <t>AMERICAS</t>
  </si>
  <si>
    <t>&lt;25</t>
  </si>
  <si>
    <t>25-34</t>
  </si>
  <si>
    <t>35-44</t>
  </si>
  <si>
    <t>45-59</t>
  </si>
  <si>
    <t>&gt;60</t>
  </si>
  <si>
    <t>Region</t>
  </si>
  <si>
    <t>Age Group</t>
  </si>
  <si>
    <t>Reported Incidents or discrimination or harassment</t>
  </si>
  <si>
    <t>Economic Contribution</t>
  </si>
  <si>
    <t>Americas</t>
  </si>
  <si>
    <t>The unadjusted pay gap is based on median salaries excluding senior leaders.</t>
  </si>
  <si>
    <t>$m</t>
  </si>
  <si>
    <t xml:space="preserve">Non-discrimination </t>
  </si>
  <si>
    <t>(GRI 406-1)</t>
  </si>
  <si>
    <t>Operations in which the right to freedom of association may be at risk</t>
  </si>
  <si>
    <t>Operations at significant risk for incidents of child labour</t>
  </si>
  <si>
    <t>Public Policy</t>
  </si>
  <si>
    <t>(GRI 415-1)</t>
  </si>
  <si>
    <t>Requests &amp; Breaches</t>
  </si>
  <si>
    <t>Number of law enforcement requests for user information</t>
  </si>
  <si>
    <t>Countries where core products or services are subject to government- required monitoring, blocking, content filtering, or censoring</t>
  </si>
  <si>
    <t>(TC-SI-330a.3)</t>
  </si>
  <si>
    <r>
      <t xml:space="preserve">Electricity </t>
    </r>
    <r>
      <rPr>
        <b/>
        <vertAlign val="superscript"/>
        <sz val="16"/>
        <color theme="4"/>
        <rFont val="Arial Nova Cond"/>
        <family val="2"/>
      </rPr>
      <t>1</t>
    </r>
  </si>
  <si>
    <t>Hansen is committed to maintaining the highest standards of ethics and integrity across all levels of its operations. Our focus on maintaining strong governance and security practices to ensure transparency, accountability and ethical conduct, and a proactive approach to risk management, are key enablers of our Sustainability Strategy.</t>
  </si>
  <si>
    <r>
      <t>Climate Active Carbon Neutral Certification Achieved</t>
    </r>
    <r>
      <rPr>
        <b/>
        <vertAlign val="superscript"/>
        <sz val="11"/>
        <color theme="1"/>
        <rFont val="Arial Nova Light"/>
        <family val="2"/>
      </rPr>
      <t>1</t>
    </r>
  </si>
  <si>
    <t>Full Time - Male</t>
  </si>
  <si>
    <t>Full Time - Female</t>
  </si>
  <si>
    <t>Part Time - Male</t>
  </si>
  <si>
    <t>Employee Type</t>
  </si>
  <si>
    <t>New Hires</t>
  </si>
  <si>
    <t>Awards and recognition</t>
  </si>
  <si>
    <t>Number of legal actions or proceedings relating to corruption</t>
  </si>
  <si>
    <t>Number of legal proceedings associated with environmental regulations</t>
  </si>
  <si>
    <t>Mandatory General Data Protection and Regulation (GDPR) &amp; Security Essentials training are conducted on an annual basis.</t>
  </si>
  <si>
    <t>Dividends paid during the year - net of dividend reinvestment.</t>
  </si>
  <si>
    <t>(GRI 2-27)</t>
  </si>
  <si>
    <t>207-4</t>
  </si>
  <si>
    <t>Country-by-country reporting</t>
  </si>
  <si>
    <t>Effective Tax Rate</t>
  </si>
  <si>
    <t>Payments to governments (tax paid)</t>
  </si>
  <si>
    <t>Survey Completion</t>
  </si>
  <si>
    <t>Hansen Technologies Limited - Sustainability Databook and GRI &amp; SASB Indices</t>
  </si>
  <si>
    <t>FY25 Annual Report</t>
  </si>
  <si>
    <t>(TC-SI-220a.3,4&amp;5; TC-SI-230a.1)</t>
  </si>
  <si>
    <t>Operations at significant risk for incidents of forced or compulsory labour</t>
  </si>
  <si>
    <t>(TC-SI-130a.1)</t>
  </si>
  <si>
    <t>There have been no significant instances of non-compliance with laws or regulations resulting in administrative or judicial sanctions or fines during the period.</t>
  </si>
  <si>
    <r>
      <rPr>
        <b/>
        <sz val="11"/>
        <color rgb="FFFFFFFF"/>
        <rFont val="Arial Nova Light"/>
        <family val="2"/>
      </rPr>
      <t>CODE</t>
    </r>
  </si>
  <si>
    <r>
      <rPr>
        <b/>
        <sz val="11"/>
        <color rgb="FFFFFFFF"/>
        <rFont val="Arial Nova Light"/>
        <family val="2"/>
      </rPr>
      <t>METRIC</t>
    </r>
  </si>
  <si>
    <t>Hansen considers carefully the water usage of all our third party data centre providers. Our data centre providers globally have emissions reductions targets including the careful usage of water resources.</t>
  </si>
  <si>
    <t>Corporate Sustainability</t>
  </si>
  <si>
    <t>Hansen Board Charter</t>
  </si>
  <si>
    <t>Hansen Remuneration Committee Charter</t>
  </si>
  <si>
    <t>Audit Risk Charter</t>
  </si>
  <si>
    <t>Code of Conduct</t>
  </si>
  <si>
    <t>Whistleblower Policy</t>
  </si>
  <si>
    <t>Hansen Investor Relations</t>
  </si>
  <si>
    <t>Human Rights Policy</t>
  </si>
  <si>
    <t>Risk Management Policy</t>
  </si>
  <si>
    <t>Continuous Disclosure Policy</t>
  </si>
  <si>
    <t>Hansen Modern Slavery Statement</t>
  </si>
  <si>
    <t>Securities Trading Policy</t>
  </si>
  <si>
    <t>Waste E-Waste Management Policy</t>
  </si>
  <si>
    <t>(GRI 418-1)</t>
  </si>
  <si>
    <t>(GRI 205-1&amp;3; 206-1)</t>
  </si>
  <si>
    <t>(GRI 201-1; 207-4)</t>
  </si>
  <si>
    <t>(TC-SI-520a.1)</t>
  </si>
  <si>
    <t>GHG Emissions</t>
  </si>
  <si>
    <t>Health, Safety &amp; Wellbeing</t>
  </si>
  <si>
    <t>Diversity, Equity &amp; Inclusion</t>
  </si>
  <si>
    <t>Talent Attraction &amp; Retention</t>
  </si>
  <si>
    <t>Community Engagement</t>
  </si>
  <si>
    <t>Ethics &amp; Transparency</t>
  </si>
  <si>
    <t>Data Privacy &amp; Cyber Security</t>
  </si>
  <si>
    <t>Hazards identified and rectified in the workplace</t>
  </si>
  <si>
    <t>Ethics Training</t>
  </si>
  <si>
    <t>Workplace &amp; behaviours (ethics) and safety at work training</t>
  </si>
  <si>
    <r>
      <t>IS0 27001 &amp; 9001 Coverage</t>
    </r>
    <r>
      <rPr>
        <b/>
        <vertAlign val="superscript"/>
        <sz val="11"/>
        <color theme="4"/>
        <rFont val="Arial Nova Light"/>
        <family val="2"/>
      </rPr>
      <t>2</t>
    </r>
  </si>
  <si>
    <t>ISO 27001 certification</t>
  </si>
  <si>
    <t>ISO 9001 certification</t>
  </si>
  <si>
    <t>Australia Only - Climate Active Carbon Neutral Certification</t>
  </si>
  <si>
    <t>Global Legal Proceedings Associated with Environmental Regulations</t>
  </si>
  <si>
    <t>regularly monitor and record emissions and have set specific reduction targets (either though SBTi or Similar)</t>
  </si>
  <si>
    <t>regularly monitor and record emissions but have not yet set reduction targets</t>
  </si>
  <si>
    <t>have specific policies on anti-bribery, corruption, fraud, money laundering or similar business ethics practices</t>
  </si>
  <si>
    <t>have Data Privacy and Cyber Security policies and provide specific training</t>
  </si>
  <si>
    <t>regularly monitor and record waste production</t>
  </si>
  <si>
    <t>have a formal written Supplier Code of Conduct</t>
  </si>
  <si>
    <r>
      <t>Scope 1</t>
    </r>
    <r>
      <rPr>
        <vertAlign val="superscript"/>
        <sz val="11"/>
        <color theme="1"/>
        <rFont val="Arial Nova Light"/>
        <family val="2"/>
      </rPr>
      <t>2</t>
    </r>
  </si>
  <si>
    <r>
      <t>Scope 2</t>
    </r>
    <r>
      <rPr>
        <vertAlign val="superscript"/>
        <sz val="11"/>
        <color theme="1"/>
        <rFont val="Arial Nova Light"/>
        <family val="2"/>
      </rPr>
      <t>3</t>
    </r>
  </si>
  <si>
    <t>Direct emissions such as those resulting from fuel use or refrigerant leakage.</t>
  </si>
  <si>
    <t>ensure fair work, safety, and modern slavery safeguards</t>
  </si>
  <si>
    <t>Coverage based on employee numbers in the country of certification. FY24 coverage excludes powercloud which was acquired in February 2024.</t>
  </si>
  <si>
    <r>
      <t>Number of extreme risks identified from the annual enterprise wide risk review</t>
    </r>
    <r>
      <rPr>
        <vertAlign val="superscript"/>
        <sz val="11"/>
        <rFont val="Arial Nova Light"/>
        <family val="2"/>
      </rPr>
      <t>2</t>
    </r>
  </si>
  <si>
    <t>Percentage of respondents</t>
  </si>
  <si>
    <t>Number of confirmed notifiable third party information security breaches</t>
  </si>
  <si>
    <t>~45%</t>
  </si>
  <si>
    <t>Collective Bargaining, Freedom of Association, Child Labour, &amp; Forced Labour</t>
  </si>
  <si>
    <t>During FY25 Hansen took the added step of surveying its material suppliers by spend across a range of sustainability topics. This assessment provided further comfort no material suppliers are at significant risk of child, forced or compulsory labour.</t>
  </si>
  <si>
    <t>Percentage of respondents that:</t>
  </si>
  <si>
    <r>
      <t>Scope 3</t>
    </r>
    <r>
      <rPr>
        <vertAlign val="superscript"/>
        <sz val="11"/>
        <color theme="1"/>
        <rFont val="Arial Nova Light"/>
        <family val="2"/>
      </rPr>
      <t>4</t>
    </r>
  </si>
  <si>
    <t>Median unadjusted gender pay gap for senior leaders</t>
  </si>
  <si>
    <t>Positive Trust</t>
  </si>
  <si>
    <t>Positive Inclusivity</t>
  </si>
  <si>
    <t>Positive Wellbeing</t>
  </si>
  <si>
    <t>Employee Numbers</t>
  </si>
  <si>
    <t>17:1</t>
  </si>
  <si>
    <t>Internal recruitment / Promotions</t>
  </si>
  <si>
    <t>Number of 'Interns/Trainee' hired</t>
  </si>
  <si>
    <r>
      <t>Training and Development</t>
    </r>
    <r>
      <rPr>
        <b/>
        <vertAlign val="superscript"/>
        <sz val="11"/>
        <color theme="4"/>
        <rFont val="Arial Nova Light"/>
        <family val="2"/>
      </rPr>
      <t>1</t>
    </r>
  </si>
  <si>
    <r>
      <t>Responsible Supply Chain</t>
    </r>
    <r>
      <rPr>
        <b/>
        <vertAlign val="superscript"/>
        <sz val="16"/>
        <color theme="4"/>
        <rFont val="Arial Nova Cond"/>
        <family val="2"/>
      </rPr>
      <t>1</t>
    </r>
  </si>
  <si>
    <t>comply with Hansen's Supplier Code of Conduct</t>
  </si>
  <si>
    <r>
      <t>Material suppliers who completed supplier self assessment by total spend</t>
    </r>
    <r>
      <rPr>
        <vertAlign val="superscript"/>
        <sz val="11"/>
        <rFont val="Arial Nova Light"/>
        <family val="2"/>
      </rPr>
      <t>2</t>
    </r>
  </si>
  <si>
    <t xml:space="preserve">The extreme risk category reflects the highest risk category as per Hansen's Enterprise Risk Management Framework. </t>
  </si>
  <si>
    <t>Our global team is our biggest asset, and we are committed to creating an environment that is safe, inclusive and stimulating. We seek to ensure every individual we impact through our work is treated with dignity and respect; fostering a culture where human rights are front and centre.</t>
  </si>
  <si>
    <t>At Hansen, we embrace a precautionary approach to environmental challenges, actively pursuing initiatives that foster greater environmental responsibility while delivering economic value to our stakeholders. Hansen's commitment to minimising its environmental impact reaches beyond operations and extends throughout its supply chain.</t>
  </si>
  <si>
    <t>Suppliers percentage based on Hansen's total supplier spend.</t>
  </si>
  <si>
    <t>Hansen uses personal data in a fair, lawful and transparent manner and generally speaking only uses data for its intended (primary) purpose. In some very limited cases Hansen may use aggregated (de-identified) data for other purposes (secondary), however Hansen ensures all appropriate consents are received prior to doing this.</t>
  </si>
  <si>
    <t>(1) Number of data breaches, (2) percentage are personal data breaches, (3) number of users affected</t>
  </si>
  <si>
    <t>Percentage of employees who require a work visa</t>
  </si>
  <si>
    <t xml:space="preserve">Hansen has less than 1% of our global workforce operating as foreign nationals. Hansen has mechanisms in place to ensure all employees meet the working rights of the country they are employed in. </t>
  </si>
  <si>
    <t>Part Time - Female</t>
  </si>
  <si>
    <t>Hansen aims to ensure that our systems uptime exceeds the various contractual SLA's across our product suite.</t>
  </si>
  <si>
    <t>Hansen’s Business Continuity and Disaster Recovery Plans are tested, updated, and reviewed on an annual basis. The testing ensures that access to critical systems, including backup environments, are restored and any potential disruption minimised.</t>
  </si>
  <si>
    <t xml:space="preserve">As a software and services company Hansen's direct use of water is limited to that used in its office locations. Hansen's own data centre in Australia was largely decommissioned during FY24. </t>
  </si>
  <si>
    <t>Number of employees taking Parental Leave (including Secondary Carer)</t>
  </si>
  <si>
    <r>
      <t>Dollar value of political donations</t>
    </r>
    <r>
      <rPr>
        <vertAlign val="superscript"/>
        <sz val="11"/>
        <rFont val="Arial Nova Light"/>
        <family val="2"/>
      </rPr>
      <t>1</t>
    </r>
  </si>
  <si>
    <t>GRI 102: Climate Change 2025</t>
  </si>
  <si>
    <t>102-1</t>
  </si>
  <si>
    <t>Transition Plan for Climate Change</t>
  </si>
  <si>
    <t>102-2</t>
  </si>
  <si>
    <t>Climate change adaptation plan</t>
  </si>
  <si>
    <t>102-4</t>
  </si>
  <si>
    <t>GHG emissions reduction targets and progress</t>
  </si>
  <si>
    <t>102-5</t>
  </si>
  <si>
    <t>Scope 1 GHG emissions</t>
  </si>
  <si>
    <t>102-6</t>
  </si>
  <si>
    <t>102-7</t>
  </si>
  <si>
    <t>102-8</t>
  </si>
  <si>
    <t>102-10</t>
  </si>
  <si>
    <t>Scope 2 GHG emissions</t>
  </si>
  <si>
    <t>Scope 3 GHG emissions</t>
  </si>
  <si>
    <t>Carbon credits</t>
  </si>
  <si>
    <t>GRI 103: Energy 2025</t>
  </si>
  <si>
    <t>103-1</t>
  </si>
  <si>
    <t>103-2</t>
  </si>
  <si>
    <t>103-3</t>
  </si>
  <si>
    <t>103-4</t>
  </si>
  <si>
    <t>103-5</t>
  </si>
  <si>
    <t>Energy policies and commitments</t>
  </si>
  <si>
    <t>Energy consumption and self-generation within the organisation</t>
  </si>
  <si>
    <t>Upstream and downstream energy consumption</t>
  </si>
  <si>
    <t>Reduction in energy consumption</t>
  </si>
  <si>
    <t>Occupational health services</t>
  </si>
  <si>
    <t>(GRI 102-8)</t>
  </si>
  <si>
    <t>(GRI 102-10; 103-4)</t>
  </si>
  <si>
    <t>(GRI 102-1,2,4-7)</t>
  </si>
  <si>
    <t>(GRI 103-2-5)</t>
  </si>
  <si>
    <t>(GRI 401-3; 403-2,5&amp;9; 205-2)</t>
  </si>
  <si>
    <t>(GRI 404-1-3)</t>
  </si>
  <si>
    <t>(GRI 407-1; 408-1; 409-1)</t>
  </si>
  <si>
    <t>(GRI 2-7&amp;21; 401-1; 405-1&amp;2)</t>
  </si>
  <si>
    <t>(GRI 102-2; 103-1; 205-1; 306-4; 403-7&amp;8; 408-1; 409-1; 414-2)</t>
  </si>
  <si>
    <t>page 25</t>
  </si>
  <si>
    <t>FY26</t>
  </si>
  <si>
    <t>Dollar value spent towards lobbying</t>
  </si>
  <si>
    <t>Lost Time Injury Frequency Rate (LTIFR) includes both employees and contractors under Hansen’s operational control. Definitions follow international practice: LTI = any work-related injury resulting in ≥1 full day away from work after the day of incident; recordable injury = any work-related injury requiring medical treatment beyond first aid, restricted work, or lost time.</t>
  </si>
  <si>
    <r>
      <t>Lost time injury frequency rate</t>
    </r>
    <r>
      <rPr>
        <vertAlign val="superscript"/>
        <sz val="11"/>
        <rFont val="Arial Nova Light"/>
        <family val="2"/>
      </rPr>
      <t>1</t>
    </r>
  </si>
  <si>
    <r>
      <t>Total Recordable Injury Rate</t>
    </r>
    <r>
      <rPr>
        <vertAlign val="superscript"/>
        <sz val="11"/>
        <rFont val="Arial Nova Light"/>
        <family val="2"/>
      </rPr>
      <t>2</t>
    </r>
  </si>
  <si>
    <t>Total Recordable Injury Rate (TRIR) is calculated as Total recordable injuries ÷ Total hours worked by employees and contractors</t>
  </si>
  <si>
    <t>Percentage of employees and contractors covered by Hansen's Health &amp; Safety Policy</t>
  </si>
  <si>
    <r>
      <t>Median unadjusted gender pay gap</t>
    </r>
    <r>
      <rPr>
        <b/>
        <vertAlign val="superscript"/>
        <sz val="11"/>
        <color theme="4"/>
        <rFont val="Arial Nova Light"/>
        <family val="2"/>
      </rPr>
      <t>1</t>
    </r>
  </si>
  <si>
    <t>Statement of Use</t>
  </si>
  <si>
    <t>This Hansen Sustainability Databook summarises Environmental, Social and Governance (ESG) data and metrics and forms part of Hansen’s annual sustainability reporting suite.</t>
  </si>
  <si>
    <t>Unless otherwise stated, this Sustainability Databook covers the period from 1 July 2025 to 30 June 2026. Where presented, prior‑year comparative information relates to the corresponding financial periods and may be adjusted to reflect refinements in methodologies, definitions or data availability.</t>
  </si>
  <si>
    <t>Sustainability data and metrics relate to Hansen’s global operations unless otherwise noted.</t>
  </si>
  <si>
    <t>This Databook is intended to be read in conjunction with Hansen’s annual report and ASX market releases.</t>
  </si>
  <si>
    <t>Disclaimers</t>
  </si>
  <si>
    <t>We provide the information in this Sustainability Databook on an unaudited basis to increase transparency around Hansen’s ESG performance.</t>
  </si>
  <si>
    <t>Sustainability and ESG metrics are subject to ongoing refinement and may evolve as definitions, methodologies and data collection processes are enhanced.</t>
  </si>
  <si>
    <t>These disclosures are made on a voluntary basis for FY26 and have been prepared having regard to ASIC Regulatory Guide 280 and the principle of proportionate and pragmatic application of emerging sustainability reporting requirements.</t>
  </si>
  <si>
    <t>Sustainability information is inherently dynamic and, while Hansen strives for accuracy and timeliness, data and methodologies may change as new information becomes available and may be revised in future reports.</t>
  </si>
  <si>
    <t>Nothing in this Sustainability Databook should be construed as an assurance conclusion.</t>
  </si>
  <si>
    <t>Unless otherwise stated, the information in this Sustainability Databook has not been subject to external assurance or audit.</t>
  </si>
  <si>
    <t>All information contained in this Sustainability Databook and adjoining indices should be read in conjunction with Hansen’s financial reports and ASX market releases.</t>
  </si>
  <si>
    <t>This Sustainability Databook supports Hansen’s climate‑related disclosures prepared with reference to AASB S2-aligned climate‑related disclosures as part of Hansen’s broader program to build governance, systems, data and assurance readiness ahead of mandatory application.</t>
  </si>
  <si>
    <t>For the purposes of AASB S2‑aligned climate-related reporting, the climate‑related information in this Databook is intended to support disclosure of material climate‑related risks and opportunities that could reasonably be expected to affect the entity’s prospects and is primarily prepared for the information needs of existing and potential investors, lenders and other creditors.</t>
  </si>
  <si>
    <r>
      <t>Suppliers at significant risk for incidents of child labour</t>
    </r>
    <r>
      <rPr>
        <vertAlign val="superscript"/>
        <sz val="11"/>
        <color theme="1"/>
        <rFont val="Arial Nova Light"/>
        <family val="2"/>
      </rPr>
      <t>1</t>
    </r>
  </si>
  <si>
    <r>
      <t>Suppliers at significant risk for incidents of forced or compulsory labour</t>
    </r>
    <r>
      <rPr>
        <vertAlign val="superscript"/>
        <sz val="11"/>
        <color theme="1"/>
        <rFont val="Arial Nova Light"/>
        <family val="2"/>
      </rPr>
      <t>1</t>
    </r>
  </si>
  <si>
    <t>Hansen is voluntarily disclosing Group Greenhouse Gas (GHG) emissions data to support transparency and readiness for future climate‑related disclosure requirements. Emissions data is presented across multiple reporting periods to support year‑on‑year comparability at a Group level. The data is unaudited and may evolve over time as data quality, methodologies and standards continue to develop.</t>
  </si>
  <si>
    <r>
      <t>Global Carbon Emissions Intensity</t>
    </r>
    <r>
      <rPr>
        <b/>
        <vertAlign val="superscript"/>
        <sz val="16"/>
        <color theme="4"/>
        <rFont val="Arial Nova Cond"/>
        <family val="2"/>
      </rPr>
      <t>1</t>
    </r>
  </si>
  <si>
    <r>
      <t>FY24</t>
    </r>
    <r>
      <rPr>
        <b/>
        <vertAlign val="superscript"/>
        <sz val="11"/>
        <color rgb="FF0099D4"/>
        <rFont val="Arial Nova Light"/>
        <family val="2"/>
      </rPr>
      <t>2</t>
    </r>
  </si>
  <si>
    <r>
      <t>Total Hansen - GHG protocol summary - Market-based (tCO</t>
    </r>
    <r>
      <rPr>
        <b/>
        <vertAlign val="subscript"/>
        <sz val="11"/>
        <color theme="4"/>
        <rFont val="Arial Nova Light"/>
        <family val="2"/>
      </rPr>
      <t>2</t>
    </r>
    <r>
      <rPr>
        <b/>
        <sz val="11"/>
        <color theme="4"/>
        <rFont val="Arial Nova Light"/>
        <family val="2"/>
      </rPr>
      <t>-e)</t>
    </r>
    <r>
      <rPr>
        <b/>
        <vertAlign val="superscript"/>
        <sz val="11"/>
        <color theme="4"/>
        <rFont val="Arial Nova Light"/>
        <family val="2"/>
      </rPr>
      <t>1</t>
    </r>
  </si>
  <si>
    <t>In FY25, Hansen initiated a targeted supplier self assessment of sustainability criteria for a its material suppliers, evaluating their Environmental, Social, and Governance (ESG) performance. Hansen does not intend to survey all material suppliers on an annual basis. Supplier self‑assessments will be conducted on a rolling basis, typically every two to three years, reflecting the relatively stable nature of Hansen’s supplier base and risk profile. In intervening periods, previously assessed suppliers remain in scope unless there is a material change in supplier risk, spend, or relationship.</t>
  </si>
  <si>
    <t>Hansen Technologies Limited has reported the information cited in this GRI content index for the period 1 July 2025 to 30 June 2026 with reference to the GRI Standards, GRI 1: Foundation 2021.
The GRI content index specifies each of the GRI Standards used and lists the location of all disclosures.</t>
  </si>
  <si>
    <t>Hansen is voluntarily disclosing Carbon Emissions Intensity data to enhance transparency around its sustainability performance. Intensity data is presented across multiple reporting periods to support year‑on‑year comparability and analysis of performance trends. The data is unaudited and may evolve over time as data quality, methodologies and standards continue to develop. Hansen encourages users to consider the context of each metric, recognising that sustainability information is inherently dynamic and may be updated in future reports.</t>
  </si>
  <si>
    <t>Hansen’s participation in the Climate Active Carbon Neutral Program concluded at the end of FY24, and the Group does not hold Climate Active carbon neutral certification beyond this period. Hansen withdrew from the program as it transitions towards exploring longer‑term emissions reduction pathways, including assessment of potential alignment with the Science Based Targets initiative (SBTi). This reflects Hansen’s focus on emissions reduction and transition planning rather than ongoing carbon neutral certification.</t>
  </si>
  <si>
    <r>
      <t>FY26</t>
    </r>
    <r>
      <rPr>
        <b/>
        <vertAlign val="superscript"/>
        <sz val="11"/>
        <color rgb="FF0099D4"/>
        <rFont val="Arial Nova Light"/>
        <family val="2"/>
      </rPr>
      <t>3</t>
    </r>
  </si>
  <si>
    <t>Commencing in FY22, Hansen’s FY21 Australian operations were certified as carbon neutral by Climate Active. Hansen maintained Climate Active Carbon Neutral certification for its Australian operations through FY24, after which the Group withdrew from the program as it transitions towards a greater focus on emissions reduction pathways and longer‑term transition planning, including assessment of potential alignment with the Science Based Targets initiative (SBTi).</t>
  </si>
  <si>
    <t>During FY26 there were no notifiable data breaches or security incidents reportable to global regulators.</t>
  </si>
  <si>
    <t>During FY26 there was no law enforcement requests for user information.</t>
  </si>
  <si>
    <t>None. Hansen performs regular transfer risk assessments, assessing the countries in which Hansen operates, to ensure its is comfortable around data being held or processed there.</t>
  </si>
  <si>
    <t>At Hansen, a diverse, equitable and inclusive workforce is at the heart of our corporate values. Building on the initial benchmarking of our unadjusted average and median gender pay gap in FY24, Hansen continues to disclose gender pay gap information as part of its ongoing commitment to transparency and monitoring progress over time.</t>
  </si>
  <si>
    <t>We are proud to report there have been no reported incidents of corruption, fraud or legal actions related to anti-competitive behaviour during FY26, and we have had no incidences raised through the whistle blower procedure.</t>
  </si>
  <si>
    <t>Hansen aligns its sustainability reporting with its financial reporting.</t>
  </si>
  <si>
    <t>Hansen includes all its subsidiaries in its financial reporting.</t>
  </si>
  <si>
    <t>Hansen's FY26 Sustainability Report covers the period from 1 July 2025 – 30 June 2026.</t>
  </si>
  <si>
    <t>Hansen's FY26 Sustainability Report is contained with and published with its FY26 Annual Report.</t>
  </si>
  <si>
    <t>FY26 Annual Report</t>
  </si>
  <si>
    <t>Director Skills Matrix</t>
  </si>
  <si>
    <t xml:space="preserve">Hansen conducts business in accordance with the laws and regulations of each country in which it operates. Compliance with applicable laws and regulations is supported by Hansen’s governance framework, including policies such as the Code of Conduct and Continuous Disclosure Policy. </t>
  </si>
  <si>
    <t>Hansen participates in relevant industry associations to support collaboration, knowledge sharing and the development of industry practices. Hansen is a member of TM Forum, a global industry association for the technology and communications sector.</t>
  </si>
  <si>
    <t>There were no confirmed incidents of corruption during the reporting period, and no matters relating to corruption were substantiated through Hansen’s whistleblower procedures.</t>
  </si>
  <si>
    <t>There were no legal actions relating to anti‑competitive behaviour, anti‑trust or monopoly practices during the reporting period. No matters relating to anti‑competitive behaviour were substantiated through Hansen’s whistleblower procedures.</t>
  </si>
  <si>
    <t xml:space="preserve">Approach to tax </t>
  </si>
  <si>
    <t>Hansen is committed to paying the correct amount of tax and complying with applicable tax laws and regulations in all jurisdictions in which it operates. Hansen seeks to meet its tax obligations in a timely manner, apply incentives and reliefs in accordance with relevant legislation, and maintain transparent and constructive relationships with tax authorities.</t>
  </si>
  <si>
    <t>Hansen’s Global Tax Governance Framework, which is approved by the Board and reviewed periodically, sets out the Group’s approach to tax management and risk oversight. The framework supports the identification and management of tax risks and is integrated with Hansen’s broader enterprise risk management processes.</t>
  </si>
  <si>
    <t>Tax risk management operates under a three‑lines‑of‑defence model involving in‑house tax specialists, regional finance teams and external advisers, where appropriate. Tax risks are monitored through the Tax Risk Register and reviewed at least annually, with significant or complex matters subject to external review and oversight by the Audit &amp; Risk Committee.</t>
  </si>
  <si>
    <t>Hansen provides regular tax training to relevant finance personnel, and tax matters are reported to the Board through established governance and oversight processes.</t>
  </si>
  <si>
    <t>There were no lost time injuries recorded across Hansen’s global operations during the reporting period.</t>
  </si>
  <si>
    <t>Hansen manages occupational health and safety through documented policies, procedures and governance arrangements that apply across its global operations. These include processes for hazard identification, risk assessment, incident investigation, worker training and consultation, and the promotion of employee health and wellbeing. Occupational health and safety performance is monitored through defined metrics and overseen through established management and Board‑level governance processes. These arrangements apply to employees and contractors under Hansen’s operational control.</t>
  </si>
  <si>
    <t>Training hours include formal learning platforms, mandatory training and role‑specific professional development.</t>
  </si>
  <si>
    <t>There were no reported incidents of discrimination or harassment during the reporting period.</t>
  </si>
  <si>
    <t>Hansen respects and supports the rights of workers to freedom of association and collective bargaining across its operations and supply chain. Expectations are set out in Hansen’s Human Rights Policy and Supplier Code of Conduct, with concerns able to be raised through established grievance and whistleblower mechanisms.</t>
  </si>
  <si>
    <t>Health, Safety &amp; Wellbeing – Management Approach</t>
  </si>
  <si>
    <t>Hansen prohibits political donations and lobbying activities. Refer to the Code of Conduct.</t>
  </si>
  <si>
    <t>The sustainability reporting boundary is defined on a control basis and is consistent with Hansen’s consolidated financial reporting boundary.</t>
  </si>
  <si>
    <t>Hansen does not currently obtain external assurance over its sustainability reporting as a whole. Assurance decisions are overseen by senior management, with oversight from the Audit &amp; Risk Committee, and form part of Hansen’s broader program to build governance, systems, data and assurance readiness in advance of mandatory climate‑related disclosure requirements. Unless otherwise stated, sustainability information disclosed in this Databook is unaudited and should not be construed as subject to external assurance. Hansen continues to enhance the robustness of its sustainability data, controls and documentation to support future independent assurance as reporting requirements mature.</t>
  </si>
  <si>
    <t>Hansen’s value chain includes software development, implementation, cloud hosting and ongoing managed services, with third‑party risks primarily relating to labour practices, information security and ethical conduct within the supply chain.</t>
  </si>
  <si>
    <t>The data reported in the Sustainability Report is sourced from Hansen's HR systems using actual numbers at the end of the reporting period noted. There were no significant fluctuations.
Reported employee data covers permanent and fixed‑term employees across Hansen’s global operations.</t>
  </si>
  <si>
    <t>The Board oversees governance and risk management, supported by delegated responsibilities to Board committees and executive management in accordance with clearly defined charters.</t>
  </si>
  <si>
    <t>The Hansen Board retains ultimate responsibility for oversight of sustainability‑related matters, including the integrity and approval of sustainability reporting. The Board has delegated detailed oversight of sustainability and climate‑related risks to the Audit &amp; Risk Committee (ARC), a standing subcommittee of the Board. The ARC oversees sustainability‑related responsibilities and reviews sustainability matters and climate‑related risks as part of its regular agenda, including consideration of risks recorded in Hansen’s Enterprise Risk Register. The Company’s annual Sustainability Report is prepared under management responsibility and, following review by the ARC where appropriate, is presented to the Board for approval prior to publication. Sustainability and climate‑related matters are standing agenda items reviewed periodically by the Audit &amp; Risk Committee.</t>
  </si>
  <si>
    <t>Hansen provides confidential and, where legally permitted, anonymous reporting channels for employees and external parties, with protections against retaliation.</t>
  </si>
  <si>
    <t>The Board collectively possesses skills and experience relevant to Hansen’s operations, including technology, risk management, governance and sustainability oversight.</t>
  </si>
  <si>
    <t>Corporate Sustainability — Hansen Technologies</t>
  </si>
  <si>
    <t>Hansen’s strategy integrates sustainability considerations into business planning, risk management and long‑term value creation.</t>
  </si>
  <si>
    <t>Hansen’s policy commitments to ethical conduct, human rights, environmental responsibility and good governance are set out in its Code of Conduct, Human Rights Policy, Environmental and Climate Change Policy and Whistleblower Policy, supported by governance arrangements described in the Corporate Governance Statement. These policies apply across the Group and are publicly available through Hansen’s Annual Report and Investor Relations disclosures.</t>
  </si>
  <si>
    <t>Hansen embeds its policy commitments through a combination of governance oversight, internal controls, training and operational processes. Core policies, including the Code of Conduct, Human Rights Policy and Environmental &amp; Climate Change Policy, apply across Hansen’s global operations and are supported by mandatory training, internal communications and management accountability. Policy commitments are integrated into Hansen’s Enterprise Risk Management framework and supplier engagement processes, including supplier onboarding and assessments. Mechanisms such as whistleblower reporting and escalation procedures support adherence and reinforcement of these commitments. These commitments are extended to suppliers through Hansen’s Supplier Code of Conduct and supplier assessment processes.</t>
  </si>
  <si>
    <t>Hansen has established processes to remediate identified negative impacts through formal escalation, investigation and corrective action mechanisms. These processes are supported by Hansen’s Whistleblower Policy, which enables concerns to be reported confidentially and without fear of retaliation. Reported matters are assessed, investigated where appropriate, and addressed in line with internal governance arrangements and applicable policies. Corrective actions may include remediation, disciplinary measures, process improvement or supplier engagement, depending on the nature of the issue.</t>
  </si>
  <si>
    <t>Hansen provides multiple mechanisms for employees and external stakeholders to seek advice and raise concerns regarding ethical conduct, human rights and business practices. These mechanisms are set out in Hansen’s Code of Conduct, Human Rights Policy and Whistleblower Policy, and are available across Hansen’s global operations. Information on these mechanisms, including how concerns may be raised and escalated, is communicated internally and supported by Hansen’s governance framework.</t>
  </si>
  <si>
    <t>Hansen maintains internal controls and monitoring mechanisms to support ongoing regulatory compliance</t>
  </si>
  <si>
    <t>Hansen’s approach to stakeholder engagement is embedded within its governance framework and includes engagement with investors, suppliers, employees and other stakeholders through its Annual Report and Investor Relations activities, Corporate Governance arrangements, and the application of the Supplier Code of Conduct. Stakeholder feedback informs Hansen’s governance, reporting and continuous improvement processes.</t>
  </si>
  <si>
    <t>Hansen is progressing climate‑related initiatives and assessing climate‑related risks and opportunities through its broader strategy and enterprise risk management framework. While a formal, standalone climate transition plan is not yet in place, Hansen is strengthening governance oversight, emissions data quality and risk assessment processes to support the future development of a transition plan. Current actions, including emissions measurement, policy commitments and Board‑level oversight, are intended to inform transition planning over time in line with evolving regulatory, market and stakeholder expectations.</t>
  </si>
  <si>
    <t>Hansen considers climate‑related physical and transition risks through its enterprise risk management framework. Climate adaptation considerations are currently addressed through periodic enterprise risk assessments rather than through a standalone climate adaptation plan. This approach enables Hansen to identify, assess and manage climate‑related risks relevant to its global operations. Hansen will continue to assess whether a standalone adaptation plan is appropriate as climate‑related risk assessment processes continue to mature.</t>
  </si>
  <si>
    <t>Hansen discloses Scope 1, Scope 2 and relevant Scope 3 greenhouse gas emissions to support transparency and tracking of performance over time. While Hansen has not yet set formal emissions reduction targets, emissions data, intensity metrics and oversight arrangements are used to inform ongoing assessment of emissions profiles and potential future decarbonisation pathways.</t>
  </si>
  <si>
    <t>Carbon credit usage and Climate Active Carbon Neutral certification related to Hansen’s Australian operations through FY24 only. Hansen does not currently hold Climate Active certification beyond this period. Decisions regarding the future use of carbon credits are informed by Hansen’s evolving climate strategy, emissions profile and policy framework.</t>
  </si>
  <si>
    <t>Hansen’s approach to energy management is guided by its Environmental and Climate Change Policy and broader sustainability framework, which emphasise responsible energy use, monitoring and continuous improvement across its operations. Expectations relating to responsible energy use are also incorporated into Hansen’s Supplier Code of Conduct, extending energy‑related commitments across relevant parts of the value chain.</t>
  </si>
  <si>
    <t>Energy consumption data is disclosed for Hansen’s operations and is supported by internal tracking and reporting processes, with a primary focus on electricity consumption. Hansen does not currently operate material on‑site energy self‑generation facilities. References to Climate Active Carbon Neutral certification relate to Australian operations through FY24 only and are provided for historical context.</t>
  </si>
  <si>
    <t>Hansen’s disclosures relating to upstream and downstream energy consumption draw on available operational data and supply chain engagement processes. Given the nature of Hansen’s software‑led business model, upstream and downstream energy consumption is primarily associated with third‑party service providers and customer use of hosted solutions. References to Climate Active certification relate to Australian operations through FY24 and are included for historical context only.</t>
  </si>
  <si>
    <t>Energy intensity metrics are disclosed to support analysis of energy consumption trends relative to business activity and are based on available operational data. Disclosures are intended to support year‑to‑year comparability. Referenced Climate Active certification relates to Australian operations through FY24 only and does not apply to the current reporting period.</t>
  </si>
  <si>
    <t>Hansen monitors changes in energy consumption over time as part of its broader environmental management practices. Observed changes in energy consumption reflect operational factors and efficiency initiatives rather than formal energy reduction targets. Energy performance data is used to inform ongoing assessment of opportunities for improved efficiency.</t>
  </si>
  <si>
    <r>
      <t>FY24</t>
    </r>
    <r>
      <rPr>
        <b/>
        <vertAlign val="superscript"/>
        <sz val="11"/>
        <color rgb="FF0099D4"/>
        <rFont val="Arial Nova Light"/>
        <family val="2"/>
      </rPr>
      <t>5,6</t>
    </r>
  </si>
  <si>
    <r>
      <t>FY24</t>
    </r>
    <r>
      <rPr>
        <b/>
        <vertAlign val="superscript"/>
        <sz val="11"/>
        <color rgb="FF0099D4"/>
        <rFont val="Arial Nova Light"/>
        <family val="2"/>
      </rPr>
      <t>6</t>
    </r>
  </si>
  <si>
    <t>During FY25, a review of prior-year emissions data and methodologies was undertaken to improve consistency, accuracy and alignment with current best practice. As a result, there have been restatements in the following areas:
Scope 1 emissions were adjusted following improved data collection of gas usage at certain facilities, where prior-year information had been based on estimates and assumptions due to data limitations.  
Scope 2 emissions were updated to reflect improvements in methodology for measurement and allocation of electricity consumption, particularly in the APAC region. 
Scope 3 emissions were amended to ensure appropriate treatment of pass through costs and mandatory insurances related expenses, informed by updated information and interpretation of reporting expectations. 
Reported emissions across scope 3 were subject to minor changes from an update to emissions factors, following a change in the third-party emissions factors source used by the Group. Certain Scope 3 emissions categories were subject to minor reclassification to better reflect the underlying nature of expenditures and ensure consistency with current reporting methodologies.</t>
  </si>
  <si>
    <r>
      <t>Total Hansen - GHG protocol summary - Location-based (tCO</t>
    </r>
    <r>
      <rPr>
        <b/>
        <vertAlign val="subscript"/>
        <sz val="11"/>
        <color theme="4"/>
        <rFont val="Arial Nova Light"/>
        <family val="2"/>
      </rPr>
      <t>2</t>
    </r>
    <r>
      <rPr>
        <b/>
        <sz val="11"/>
        <color theme="4"/>
        <rFont val="Arial Nova Light"/>
        <family val="2"/>
      </rPr>
      <t>-e)</t>
    </r>
    <r>
      <rPr>
        <b/>
        <vertAlign val="superscript"/>
        <sz val="11"/>
        <color theme="4"/>
        <rFont val="Arial Nova Light"/>
        <family val="2"/>
      </rPr>
      <t>1</t>
    </r>
  </si>
  <si>
    <t>Total Hansen</t>
  </si>
  <si>
    <t xml:space="preserve">APAC </t>
  </si>
  <si>
    <t>This measurement is a reflection of recorded consumption. It does not include electricity usage where usage is billed without visibility over kWh's consumed, or billed in aggregate with rental outgoings and office utility charges, over which Hansen Global has no data visibility beyond a billed amount and therefore cannot disclose the consumption volume . Emissions from such electricity usage has, however, been calculated for under Scope 3 Category 8: Upstream Leased Assets using the expenditure amount against the input-output calculation methodology.</t>
  </si>
  <si>
    <t>Number of confirmed notifiable personal information data breaches or security incidents reportable to global regulators</t>
  </si>
  <si>
    <t>Udemy learning courses engaged with (15 March 26 to 30 June 26)</t>
  </si>
  <si>
    <r>
      <t>FY26</t>
    </r>
    <r>
      <rPr>
        <b/>
        <vertAlign val="superscript"/>
        <sz val="11"/>
        <color theme="4"/>
        <rFont val="Arial Nova Light"/>
        <family val="2"/>
      </rPr>
      <t>2</t>
    </r>
  </si>
  <si>
    <r>
      <t>General Data Protection and Regulation (GDPR) &amp; Security Essentials training</t>
    </r>
    <r>
      <rPr>
        <b/>
        <vertAlign val="superscript"/>
        <sz val="11"/>
        <color theme="4"/>
        <rFont val="Arial Nova Light"/>
        <family val="2"/>
      </rPr>
      <t>1</t>
    </r>
  </si>
  <si>
    <t>LinkedIn Learning was replaced by Udemy Business on 15 March 2026.</t>
  </si>
  <si>
    <t>(GRI 412-2)</t>
  </si>
  <si>
    <r>
      <t>Total Hansen - tCO</t>
    </r>
    <r>
      <rPr>
        <b/>
        <vertAlign val="subscript"/>
        <sz val="11"/>
        <color theme="1"/>
        <rFont val="Arial Nova Light"/>
        <family val="2"/>
      </rPr>
      <t>2</t>
    </r>
    <r>
      <rPr>
        <b/>
        <sz val="11"/>
        <color theme="1"/>
        <rFont val="Arial Nova Light"/>
        <family val="2"/>
      </rPr>
      <t>-e/Employee</t>
    </r>
  </si>
  <si>
    <r>
      <t>Americas - tCO</t>
    </r>
    <r>
      <rPr>
        <vertAlign val="subscript"/>
        <sz val="11"/>
        <color theme="1"/>
        <rFont val="Arial Nova Light"/>
        <family val="2"/>
      </rPr>
      <t>2</t>
    </r>
    <r>
      <rPr>
        <sz val="11"/>
        <color theme="1"/>
        <rFont val="Arial Nova Light"/>
        <family val="2"/>
      </rPr>
      <t>-e/Employee</t>
    </r>
  </si>
  <si>
    <r>
      <t>APAC - tCO</t>
    </r>
    <r>
      <rPr>
        <vertAlign val="subscript"/>
        <sz val="11"/>
        <color theme="1"/>
        <rFont val="Arial Nova Light"/>
        <family val="2"/>
      </rPr>
      <t>2</t>
    </r>
    <r>
      <rPr>
        <sz val="11"/>
        <color theme="1"/>
        <rFont val="Arial Nova Light"/>
        <family val="2"/>
      </rPr>
      <t>-e/Employee</t>
    </r>
  </si>
  <si>
    <r>
      <t>EMEA - tCO</t>
    </r>
    <r>
      <rPr>
        <vertAlign val="subscript"/>
        <sz val="11"/>
        <color theme="1"/>
        <rFont val="Arial Nova Light"/>
        <family val="2"/>
      </rPr>
      <t>2</t>
    </r>
    <r>
      <rPr>
        <sz val="11"/>
        <color theme="1"/>
        <rFont val="Arial Nova Light"/>
        <family val="2"/>
      </rPr>
      <t>-e/Employee</t>
    </r>
  </si>
  <si>
    <r>
      <t>Americas - GHG protocol summary - Location-based (tCO</t>
    </r>
    <r>
      <rPr>
        <b/>
        <vertAlign val="subscript"/>
        <sz val="11"/>
        <color theme="4"/>
        <rFont val="Arial Nova Light"/>
        <family val="2"/>
      </rPr>
      <t>2</t>
    </r>
    <r>
      <rPr>
        <b/>
        <sz val="11"/>
        <color theme="4"/>
        <rFont val="Arial Nova Light"/>
        <family val="2"/>
      </rPr>
      <t>-e)</t>
    </r>
    <r>
      <rPr>
        <b/>
        <vertAlign val="superscript"/>
        <sz val="11"/>
        <color theme="4"/>
        <rFont val="Arial Nova Light"/>
        <family val="2"/>
      </rPr>
      <t>1</t>
    </r>
  </si>
  <si>
    <r>
      <t>APAC - GHG protocol summary - Location-based (tCO</t>
    </r>
    <r>
      <rPr>
        <b/>
        <vertAlign val="subscript"/>
        <sz val="11"/>
        <color theme="4"/>
        <rFont val="Arial Nova Light"/>
        <family val="2"/>
      </rPr>
      <t>2</t>
    </r>
    <r>
      <rPr>
        <b/>
        <sz val="11"/>
        <color theme="4"/>
        <rFont val="Arial Nova Light"/>
        <family val="2"/>
      </rPr>
      <t>-e)</t>
    </r>
    <r>
      <rPr>
        <b/>
        <vertAlign val="superscript"/>
        <sz val="11"/>
        <color theme="4"/>
        <rFont val="Arial Nova Light"/>
        <family val="2"/>
      </rPr>
      <t>1</t>
    </r>
  </si>
  <si>
    <r>
      <t>EMEA - GHG protocol summary - Location-based (tCO</t>
    </r>
    <r>
      <rPr>
        <b/>
        <vertAlign val="subscript"/>
        <sz val="11"/>
        <color theme="4"/>
        <rFont val="Arial Nova Light"/>
        <family val="2"/>
      </rPr>
      <t>2</t>
    </r>
    <r>
      <rPr>
        <b/>
        <sz val="11"/>
        <color theme="4"/>
        <rFont val="Arial Nova Light"/>
        <family val="2"/>
      </rPr>
      <t>-e)</t>
    </r>
    <r>
      <rPr>
        <b/>
        <vertAlign val="superscript"/>
        <sz val="11"/>
        <color theme="4"/>
        <rFont val="Arial Nova Light"/>
        <family val="2"/>
      </rPr>
      <t>1</t>
    </r>
  </si>
  <si>
    <t>FY24 Data excludes powercloud which was acquired on 13 February 2024.</t>
  </si>
  <si>
    <t>Tracked re-purposed / recycled e-waste via Act of Impact</t>
  </si>
  <si>
    <r>
      <t>FY26</t>
    </r>
    <r>
      <rPr>
        <b/>
        <vertAlign val="superscript"/>
        <sz val="11"/>
        <color rgb="FF0099D4"/>
        <rFont val="Arial Nova Light"/>
        <family val="2"/>
      </rPr>
      <t>7,8</t>
    </r>
  </si>
  <si>
    <r>
      <t>FY26</t>
    </r>
    <r>
      <rPr>
        <b/>
        <vertAlign val="superscript"/>
        <sz val="11"/>
        <color rgb="FF0099D4"/>
        <rFont val="Arial Nova Light"/>
        <family val="2"/>
      </rPr>
      <t>8</t>
    </r>
  </si>
  <si>
    <t>Minor restatements were made during the reporting period to account for improvements in methodology, best practices and data availability. Where material, the impact of these changes has been reflected in reported figures and disclosed throughout this databook.</t>
  </si>
  <si>
    <t>Category 1 - Purchased goods &amp; services</t>
  </si>
  <si>
    <t>Category 2 - Capital goods</t>
  </si>
  <si>
    <t>Category 3 - Fuel and energy related activities</t>
  </si>
  <si>
    <t>Category 6 - Business travel</t>
  </si>
  <si>
    <t>Category 7 - Employee commuting</t>
  </si>
  <si>
    <t>Category 8 - Upstream leased assets</t>
  </si>
  <si>
    <t>Category 5 - Waste generated in operations</t>
  </si>
  <si>
    <t xml:space="preserve">During FY26 minor changes were made to methodology to align with best practice. These changes were not applied retrospectively, aligned with Hansen's approach to continue improving methodology based on best practice and data availability. These include:
- Recategorised operating expenses to Upstream leased assets from Purchased goods and services.
- Used supplier provided emissions reports where possible to replace spend based methodology. 
- Due to limited availability of waste data, methodology was changed to use an estimate per country based on FTE.
- To ensure timely reporting, expenses and electricity consumption were calculated using a 10 + 2 methodology (10 months of actual data + 2 months extrapolated). These figures were then compared to final year end figures, and material differences identified and the figures adjusted to the final year end numbers. </t>
  </si>
  <si>
    <t>Corporate Governance Statement 2026</t>
  </si>
  <si>
    <t>page 5 &amp; 6</t>
  </si>
  <si>
    <t>The EMEA effective tax rate for FY24, FY25 and FY26 has been impacted by the acquisition of powercloud and its associated acquisition accounting adjustments. powercloud, acquired in FY24, was loss making, contributing to the high effective tax rate that year while in FY25 and FY26 tax losses in the powercloud business were recognised in the deferred tax asset balance reflecting a turnaround of the business and projections of performance over coming periods.</t>
  </si>
  <si>
    <t>The Americas effective tax rate for FY26 has been impacted by the utilisation of tax credits not previously recognised on the group's balance sheet.</t>
  </si>
  <si>
    <r>
      <t>Americas</t>
    </r>
    <r>
      <rPr>
        <vertAlign val="superscript"/>
        <sz val="11"/>
        <rFont val="Arial Nova Light"/>
        <family val="2"/>
      </rPr>
      <t>1</t>
    </r>
  </si>
  <si>
    <r>
      <t>EMEA</t>
    </r>
    <r>
      <rPr>
        <vertAlign val="superscript"/>
        <sz val="11"/>
        <rFont val="Arial Nova Light"/>
        <family val="2"/>
      </rPr>
      <t>2</t>
    </r>
  </si>
  <si>
    <r>
      <t>Payments to shareholders</t>
    </r>
    <r>
      <rPr>
        <vertAlign val="superscript"/>
        <sz val="11"/>
        <rFont val="Arial Nova Light"/>
        <family val="2"/>
      </rPr>
      <t>3</t>
    </r>
  </si>
  <si>
    <t>pages 14 - 47</t>
  </si>
  <si>
    <t>page 44</t>
  </si>
  <si>
    <t>page 30</t>
  </si>
  <si>
    <t>page 23</t>
  </si>
  <si>
    <t>page 26</t>
  </si>
  <si>
    <t>pages 14 - 47 &amp; 121</t>
  </si>
  <si>
    <t>pages 54, 56 &amp; 59 - 74</t>
  </si>
  <si>
    <t>pages 96 &amp; 98</t>
  </si>
  <si>
    <t>page 27</t>
  </si>
  <si>
    <t>pages 34-35</t>
  </si>
  <si>
    <t>pages 36-47</t>
  </si>
  <si>
    <t>page 121</t>
  </si>
  <si>
    <t>The FY26 Sustainability report, contained on pages 14-47 of the FY26 Annual Report contains information for Hansen and its controlled entities as at 30 June 2026 and, for businesses that were part of Hansen during only part of the reporting period unless otherwise stated.</t>
  </si>
  <si>
    <t xml:space="preserve">Indirect energy import such as purchased electricity, calculated using the location-based method except where market-based method is indicated. </t>
  </si>
  <si>
    <t>FY26 Data includes Digitalk from the date of acquisition 31 December 2025.</t>
  </si>
  <si>
    <t>Electricity Consumption (MWh)</t>
  </si>
  <si>
    <t>pages 16-19</t>
  </si>
  <si>
    <t>Scope 3 has also been calculated using the location-based method to account for the renewable electricity consumption of base buildings. Market-based has been shown at the group level only.</t>
  </si>
  <si>
    <t>The use by Hansen of any MSCI ESG Research LLC or its affiliates (“MSCI”) data, and the use of MSCI logos, trademarks, service marks or index names herein, do not constitute a sponsorship, endorsement, recommendation, or promotion of Hansen Technologies by MSCI. MSCI services and data are the property of MSCI or its information providers, and are provided ‘as-is’ and without warranty. MSCI names and logos are trademarks or service marks of MSCI.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</si>
</sst>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_);_(* \(#,##0.00\);_(* &quot;-&quot;??_);_(@_)"/>
    <numFmt numFmtId="165" formatCode="#."/>
    <numFmt numFmtId="166" formatCode="#,##0.0"/>
    <numFmt numFmtId="167" formatCode="_-* #,##0_-;\(#,##0\);_-* &quot;-&quot;??_-;_-@_-"/>
    <numFmt numFmtId="168" formatCode="_-* #,##0.0_-;\(#,##0.0\);_-* &quot;-&quot;??_-;_-@_-"/>
    <numFmt numFmtId="169" formatCode="_-* #,##0.0%_-;\(#,##0.0%\);_-* &quot;-&quot;??_-;_-@_-"/>
    <numFmt numFmtId="170" formatCode="_-* #,##0.00_-;\(#,##0.00\);_-* &quot;-&quot;??_-;_-@_-"/>
    <numFmt numFmtId="171" formatCode="_(* #,##0_);_(* \(#,##0\);_(* &quot;-&quot;??_);_(@_)"/>
    <numFmt numFmtId="172" formatCode="_-* &quot;$&quot;#,##0.00_-;\(&quot;$&quot;#,##0.00\);_-* &quot;-&quot;??_-;_-@_-"/>
    <numFmt numFmtId="173" formatCode="_-* #,##0_-;\(#,##0\);_-* &quot;-&quot;?;_-@_-"/>
    <numFmt numFmtId="174" formatCode="_-* #,##0.0_-;\-* #,##0.0_-;_-* &quot;-&quot;??_-;_-@_-"/>
    <numFmt numFmtId="175" formatCode="_-* #,##0%_-;\(#,##0%\);_-* &quot;-&quot;?;_-@_-"/>
    <numFmt numFmtId="176" formatCode="_-* #,##0.0%_-;\(#,##0.0%\);_-* &quot;-&quot;?;_-@_-"/>
    <numFmt numFmtId="177" formatCode="_-* #,##0.0_-;\-* #,##0.0_-;_-* &quot;-&quot;?;_-@_-"/>
    <numFmt numFmtId="178" formatCode="_-* #,##0_-;\-* #,##0_-;_-* &quot;0&quot;?;_-@_-"/>
    <numFmt numFmtId="179" formatCode="_-* #,##0.0_-;\-* #,##0.0_-"/>
    <numFmt numFmtId="180" formatCode="_-* #,##0_-;\-* #,##0_-"/>
    <numFmt numFmtId="181" formatCode="_-* #,##0%_-;\(#,##0%\)"/>
    <numFmt numFmtId="182" formatCode="_-* #,##0.0_-;\(#,##0.0\)"/>
    <numFmt numFmtId="183" formatCode="_-* #,##0.00_-;\-* #,##0.00_-"/>
    <numFmt numFmtId="184" formatCode="_-* #,##0.0_-;\-* #,##0.0_-;_-* &quot;-&quot;?_-;_-@_-"/>
    <numFmt numFmtId="185" formatCode="0.0%"/>
  </numFmts>
  <fonts count="72" x14ac:knownFonts="1">
    <font>
      <sz val="11"/>
      <color theme="1"/>
      <name val="Aptos Narrow"/>
      <family val="2"/>
      <scheme val="minor"/>
    </font>
    <font>
      <u/>
      <sz val="11"/>
      <color theme="10"/>
      <name val="Aptos Narrow"/>
      <family val="2"/>
      <scheme val="minor"/>
    </font>
    <font>
      <sz val="8"/>
      <name val="Aptos Narrow"/>
      <family val="2"/>
      <scheme val="minor"/>
    </font>
    <font>
      <sz val="10"/>
      <name val="Arial Nova Light"/>
      <family val="2"/>
    </font>
    <font>
      <b/>
      <sz val="10"/>
      <name val="Arial Nova Light"/>
      <family val="2"/>
    </font>
    <font>
      <u/>
      <sz val="10"/>
      <name val="Arial Nova Light"/>
      <family val="2"/>
    </font>
    <font>
      <sz val="10"/>
      <color theme="1"/>
      <name val="Arial Nova Light"/>
      <family val="2"/>
    </font>
    <font>
      <b/>
      <sz val="10"/>
      <color theme="1"/>
      <name val="Arial Nova Light"/>
      <family val="2"/>
    </font>
    <font>
      <sz val="10.4"/>
      <color rgb="FF000000"/>
      <name val="Arial Nova Light"/>
      <family val="2"/>
    </font>
    <font>
      <sz val="11"/>
      <color theme="1"/>
      <name val="Arial Nova Light"/>
      <family val="2"/>
    </font>
    <font>
      <sz val="10.4"/>
      <color rgb="FFE00D11"/>
      <name val="Arial Nova Light"/>
      <family val="2"/>
    </font>
    <font>
      <sz val="14"/>
      <color rgb="FF000000"/>
      <name val="Arial Nova Light"/>
      <family val="2"/>
    </font>
    <font>
      <b/>
      <sz val="16"/>
      <color theme="8"/>
      <name val="Arial Nova Light"/>
      <family val="2"/>
    </font>
    <font>
      <b/>
      <sz val="20"/>
      <color theme="0"/>
      <name val="Arial Nova Light"/>
      <family val="2"/>
    </font>
    <font>
      <b/>
      <sz val="20"/>
      <color theme="0"/>
      <name val="Arial Nova Cond"/>
      <family val="2"/>
    </font>
    <font>
      <b/>
      <sz val="16"/>
      <color theme="8"/>
      <name val="Arial Nova Cond"/>
      <family val="2"/>
    </font>
    <font>
      <sz val="11"/>
      <color theme="1"/>
      <name val="Aptos Narrow"/>
      <family val="2"/>
      <scheme val="minor"/>
    </font>
    <font>
      <i/>
      <sz val="11"/>
      <color theme="1"/>
      <name val="Arial Nova Light"/>
      <family val="2"/>
    </font>
    <font>
      <b/>
      <sz val="11"/>
      <color theme="1"/>
      <name val="Arial Nova Light"/>
      <family val="2"/>
    </font>
    <font>
      <i/>
      <sz val="11"/>
      <color theme="10"/>
      <name val="Aptos Narrow"/>
      <family val="2"/>
      <scheme val="minor"/>
    </font>
    <font>
      <sz val="10.5"/>
      <color theme="1"/>
      <name val="Arial Nova Light"/>
      <family val="2"/>
    </font>
    <font>
      <b/>
      <sz val="10.5"/>
      <name val="Arial Nova Light"/>
      <family val="2"/>
    </font>
    <font>
      <i/>
      <sz val="10.5"/>
      <name val="Arial Nova Light"/>
      <family val="2"/>
    </font>
    <font>
      <b/>
      <sz val="10.5"/>
      <color theme="8"/>
      <name val="Arial Nova Light"/>
      <family val="2"/>
    </font>
    <font>
      <sz val="11"/>
      <color theme="10"/>
      <name val="Arial Nova Light"/>
      <family val="2"/>
    </font>
    <font>
      <i/>
      <sz val="11"/>
      <color theme="10"/>
      <name val="Arial Nova Light"/>
      <family val="2"/>
    </font>
    <font>
      <sz val="10.5"/>
      <name val="Arial Nova Light"/>
      <family val="2"/>
    </font>
    <font>
      <i/>
      <sz val="11"/>
      <name val="Arial Nova Light"/>
      <family val="2"/>
    </font>
    <font>
      <sz val="11"/>
      <name val="Arial Nova Light"/>
      <family val="2"/>
    </font>
    <font>
      <b/>
      <sz val="11"/>
      <name val="Arial Nova Light"/>
      <family val="2"/>
    </font>
    <font>
      <b/>
      <i/>
      <sz val="10.5"/>
      <name val="Arial Nova Light"/>
      <family val="2"/>
    </font>
    <font>
      <i/>
      <sz val="10.5"/>
      <color theme="10"/>
      <name val="Arial Nova Light"/>
      <family val="2"/>
    </font>
    <font>
      <sz val="10.5"/>
      <color rgb="FF000000"/>
      <name val="Arial Nova Light"/>
      <family val="2"/>
    </font>
    <font>
      <u/>
      <sz val="10.5"/>
      <color theme="10"/>
      <name val="Arial Nova Light"/>
      <family val="2"/>
    </font>
    <font>
      <vertAlign val="superscript"/>
      <sz val="11"/>
      <color theme="1"/>
      <name val="Arial Nova Light"/>
      <family val="2"/>
    </font>
    <font>
      <sz val="11"/>
      <color rgb="FF0099D4"/>
      <name val="Arial Nova Light"/>
      <family val="2"/>
    </font>
    <font>
      <b/>
      <sz val="11"/>
      <color rgb="FF0099D4"/>
      <name val="Arial Nova Light"/>
      <family val="2"/>
    </font>
    <font>
      <b/>
      <sz val="11"/>
      <color theme="4"/>
      <name val="Arial Nova Light"/>
      <family val="2"/>
    </font>
    <font>
      <b/>
      <vertAlign val="superscript"/>
      <sz val="11"/>
      <color theme="4"/>
      <name val="Arial Nova Light"/>
      <family val="2"/>
    </font>
    <font>
      <b/>
      <sz val="16"/>
      <color theme="4"/>
      <name val="Arial Nova Cond"/>
      <family val="2"/>
    </font>
    <font>
      <sz val="11"/>
      <color theme="4"/>
      <name val="Arial Nova Light"/>
      <family val="2"/>
    </font>
    <font>
      <b/>
      <sz val="12"/>
      <color theme="4"/>
      <name val="Arial Nova Cond"/>
      <family val="2"/>
    </font>
    <font>
      <i/>
      <vertAlign val="superscript"/>
      <sz val="11"/>
      <color theme="1"/>
      <name val="Arial Nova Light"/>
      <family val="2"/>
    </font>
    <font>
      <b/>
      <vertAlign val="superscript"/>
      <sz val="11"/>
      <color rgb="FF0099D4"/>
      <name val="Arial Nova Light"/>
      <family val="2"/>
    </font>
    <font>
      <b/>
      <vertAlign val="superscript"/>
      <sz val="16"/>
      <color theme="4"/>
      <name val="Arial Nova Cond"/>
      <family val="2"/>
    </font>
    <font>
      <b/>
      <sz val="16"/>
      <color theme="4"/>
      <name val="Arial Nova Light"/>
      <family val="2"/>
    </font>
    <font>
      <vertAlign val="superscript"/>
      <sz val="11"/>
      <name val="Arial Nova Light"/>
      <family val="2"/>
    </font>
    <font>
      <i/>
      <vertAlign val="superscript"/>
      <sz val="11"/>
      <name val="Arial Nova Light"/>
      <family val="2"/>
    </font>
    <font>
      <b/>
      <i/>
      <sz val="11"/>
      <name val="Arial Nova Light"/>
      <family val="2"/>
    </font>
    <font>
      <i/>
      <vertAlign val="superscript"/>
      <sz val="10.5"/>
      <name val="Arial Nova Light"/>
      <family val="2"/>
    </font>
    <font>
      <b/>
      <vertAlign val="superscript"/>
      <sz val="11"/>
      <color theme="1"/>
      <name val="Arial Nova Light"/>
      <family val="2"/>
    </font>
    <font>
      <b/>
      <sz val="11"/>
      <color theme="0"/>
      <name val="Arial Nova Light"/>
      <family val="2"/>
    </font>
    <font>
      <u/>
      <sz val="11"/>
      <name val="Arial Nova Light"/>
      <family val="2"/>
    </font>
    <font>
      <b/>
      <sz val="11"/>
      <color rgb="FFFFFFFF"/>
      <name val="Arial Nova Light"/>
      <family val="2"/>
    </font>
    <font>
      <b/>
      <sz val="11"/>
      <color theme="8"/>
      <name val="Arial Nova Light"/>
      <family val="2"/>
    </font>
    <font>
      <b/>
      <vertAlign val="subscript"/>
      <sz val="11"/>
      <color theme="4"/>
      <name val="Arial Nova Light"/>
      <family val="2"/>
    </font>
    <font>
      <vertAlign val="subscript"/>
      <sz val="11"/>
      <color theme="1"/>
      <name val="Arial Nova Light"/>
      <family val="2"/>
    </font>
    <font>
      <b/>
      <sz val="11"/>
      <color theme="1"/>
      <name val="Aptos Narrow"/>
      <family val="2"/>
      <scheme val="minor"/>
    </font>
    <font>
      <i/>
      <sz val="10.5"/>
      <name val="Arial Nova Light"/>
      <family val="2"/>
    </font>
    <font>
      <i/>
      <sz val="11"/>
      <color theme="1"/>
      <name val="Arial Nova Light"/>
      <family val="2"/>
    </font>
    <font>
      <b/>
      <u/>
      <sz val="11"/>
      <color theme="4"/>
      <name val="Arial Nova Light"/>
      <family val="2"/>
    </font>
    <font>
      <b/>
      <vertAlign val="subscript"/>
      <sz val="11"/>
      <color theme="1"/>
      <name val="Arial Nova Light"/>
      <family val="2"/>
    </font>
    <font>
      <u/>
      <sz val="11"/>
      <color theme="8"/>
      <name val="Arial Nova Light"/>
      <family val="2"/>
    </font>
    <font>
      <sz val="11"/>
      <color theme="8"/>
      <name val="Arial Nova Light"/>
      <family val="2"/>
    </font>
    <font>
      <u/>
      <sz val="11"/>
      <color theme="1"/>
      <name val="Arial Nova Light"/>
      <family val="2"/>
    </font>
    <font>
      <sz val="11"/>
      <color theme="1"/>
      <name val="Arial Nova Light"/>
      <family val="2"/>
    </font>
    <font>
      <u/>
      <sz val="11"/>
      <name val="Arial Nova Light"/>
      <family val="2"/>
    </font>
    <font>
      <i/>
      <sz val="11"/>
      <color theme="1"/>
      <name val="Arial Nova Light"/>
      <family val="2"/>
    </font>
    <font>
      <sz val="11"/>
      <color theme="1"/>
      <name val="Arial Nova Light"/>
      <family val="2"/>
    </font>
    <font>
      <sz val="11"/>
      <name val="Arial Nova Light"/>
      <family val="2"/>
    </font>
    <font>
      <sz val="11"/>
      <color theme="1"/>
      <name val="Arial Nova Light"/>
      <family val="2"/>
    </font>
    <font>
      <sz val="9"/>
      <color theme="1"/>
      <name val="Arial Nova Light"/>
      <family val="2"/>
    </font>
  </fonts>
  <fills count="6">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s>
  <borders count="50">
    <border>
      <left/>
      <right/>
      <top/>
      <bottom/>
      <diagonal/>
    </border>
    <border>
      <left/>
      <right/>
      <top style="thin">
        <color theme="9"/>
      </top>
      <bottom style="thin">
        <color theme="9"/>
      </bottom>
      <diagonal/>
    </border>
    <border>
      <left/>
      <right/>
      <top/>
      <bottom style="thin">
        <color theme="9"/>
      </bottom>
      <diagonal/>
    </border>
    <border>
      <left/>
      <right style="thin">
        <color theme="9"/>
      </right>
      <top style="thin">
        <color theme="9"/>
      </top>
      <bottom style="thin">
        <color theme="9"/>
      </bottom>
      <diagonal/>
    </border>
    <border>
      <left style="thin">
        <color theme="9"/>
      </left>
      <right style="thin">
        <color theme="9"/>
      </right>
      <top style="thin">
        <color theme="9"/>
      </top>
      <bottom style="thin">
        <color theme="9"/>
      </bottom>
      <diagonal/>
    </border>
    <border>
      <left style="thin">
        <color theme="9"/>
      </left>
      <right/>
      <top style="thin">
        <color theme="9"/>
      </top>
      <bottom style="thin">
        <color theme="9"/>
      </bottom>
      <diagonal/>
    </border>
    <border>
      <left style="thin">
        <color theme="9"/>
      </left>
      <right style="thin">
        <color theme="9"/>
      </right>
      <top style="thin">
        <color theme="9"/>
      </top>
      <bottom/>
      <diagonal/>
    </border>
    <border>
      <left style="thin">
        <color theme="9"/>
      </left>
      <right/>
      <top style="thin">
        <color theme="9"/>
      </top>
      <bottom/>
      <diagonal/>
    </border>
    <border>
      <left style="thin">
        <color theme="9"/>
      </left>
      <right style="thin">
        <color theme="9"/>
      </right>
      <top/>
      <bottom style="thin">
        <color theme="9"/>
      </bottom>
      <diagonal/>
    </border>
    <border>
      <left style="thin">
        <color theme="9"/>
      </left>
      <right/>
      <top/>
      <bottom style="thin">
        <color theme="9"/>
      </bottom>
      <diagonal/>
    </border>
    <border>
      <left style="thin">
        <color theme="9"/>
      </left>
      <right style="thin">
        <color theme="9"/>
      </right>
      <top/>
      <bottom/>
      <diagonal/>
    </border>
    <border>
      <left style="thin">
        <color theme="9"/>
      </left>
      <right/>
      <top/>
      <bottom/>
      <diagonal/>
    </border>
    <border>
      <left/>
      <right style="thin">
        <color theme="9"/>
      </right>
      <top style="thin">
        <color theme="9"/>
      </top>
      <bottom/>
      <diagonal/>
    </border>
    <border>
      <left/>
      <right style="thin">
        <color theme="9"/>
      </right>
      <top/>
      <bottom/>
      <diagonal/>
    </border>
    <border>
      <left/>
      <right style="thin">
        <color theme="9"/>
      </right>
      <top/>
      <bottom style="thin">
        <color theme="9"/>
      </bottom>
      <diagonal/>
    </border>
    <border>
      <left/>
      <right/>
      <top style="thin">
        <color theme="4"/>
      </top>
      <bottom style="thin">
        <color theme="4"/>
      </bottom>
      <diagonal/>
    </border>
    <border>
      <left/>
      <right/>
      <top/>
      <bottom style="medium">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top/>
      <bottom style="thin">
        <color theme="4"/>
      </bottom>
      <diagonal/>
    </border>
    <border>
      <left/>
      <right/>
      <top style="medium">
        <color theme="4"/>
      </top>
      <bottom/>
      <diagonal/>
    </border>
    <border>
      <left/>
      <right/>
      <top style="medium">
        <color theme="4"/>
      </top>
      <bottom style="thin">
        <color theme="4"/>
      </bottom>
      <diagonal/>
    </border>
    <border>
      <left/>
      <right/>
      <top style="thin">
        <color theme="4"/>
      </top>
      <bottom/>
      <diagonal/>
    </border>
    <border>
      <left/>
      <right style="thin">
        <color theme="4"/>
      </right>
      <top/>
      <bottom style="medium">
        <color theme="4"/>
      </bottom>
      <diagonal/>
    </border>
    <border>
      <left style="thin">
        <color theme="4"/>
      </left>
      <right/>
      <top/>
      <bottom style="medium">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style="medium">
        <color theme="4"/>
      </bottom>
      <diagonal/>
    </border>
    <border>
      <left/>
      <right/>
      <top style="thin">
        <color theme="9"/>
      </top>
      <bottom/>
      <diagonal/>
    </border>
    <border>
      <left/>
      <right style="thin">
        <color theme="0"/>
      </right>
      <top style="thin">
        <color theme="9"/>
      </top>
      <bottom style="thin">
        <color theme="9"/>
      </bottom>
      <diagonal/>
    </border>
    <border>
      <left style="thin">
        <color theme="0"/>
      </left>
      <right style="thin">
        <color theme="0"/>
      </right>
      <top style="thin">
        <color theme="9"/>
      </top>
      <bottom style="thin">
        <color theme="9"/>
      </bottom>
      <diagonal/>
    </border>
    <border>
      <left style="thin">
        <color theme="0"/>
      </left>
      <right/>
      <top style="thin">
        <color theme="9"/>
      </top>
      <bottom style="thin">
        <color theme="9"/>
      </bottom>
      <diagonal/>
    </border>
    <border>
      <left style="thin">
        <color theme="4"/>
      </left>
      <right style="thin">
        <color theme="4"/>
      </right>
      <top/>
      <bottom style="thin">
        <color theme="4"/>
      </bottom>
      <diagonal/>
    </border>
    <border>
      <left style="thin">
        <color theme="4"/>
      </left>
      <right style="thin">
        <color theme="4"/>
      </right>
      <top/>
      <bottom/>
      <diagonal/>
    </border>
    <border>
      <left/>
      <right/>
      <top style="dotted">
        <color theme="4"/>
      </top>
      <bottom style="dotted">
        <color theme="4"/>
      </bottom>
      <diagonal/>
    </border>
    <border>
      <left/>
      <right/>
      <top style="dotted">
        <color theme="4"/>
      </top>
      <bottom style="thin">
        <color theme="4"/>
      </bottom>
      <diagonal/>
    </border>
    <border>
      <left/>
      <right/>
      <top/>
      <bottom style="thin">
        <color indexed="64"/>
      </bottom>
      <diagonal/>
    </border>
    <border>
      <left/>
      <right style="thin">
        <color theme="9"/>
      </right>
      <top/>
      <bottom style="thin">
        <color indexed="64"/>
      </bottom>
      <diagonal/>
    </border>
    <border>
      <left style="thin">
        <color theme="9"/>
      </left>
      <right/>
      <top/>
      <bottom style="thin">
        <color indexed="64"/>
      </bottom>
      <diagonal/>
    </border>
    <border>
      <left style="thin">
        <color theme="9"/>
      </left>
      <right style="thin">
        <color theme="9"/>
      </right>
      <top/>
      <bottom style="thin">
        <color indexed="64"/>
      </bottom>
      <diagonal/>
    </border>
    <border>
      <left/>
      <right/>
      <top style="thin">
        <color theme="4"/>
      </top>
      <bottom style="medium">
        <color theme="4"/>
      </bottom>
      <diagonal/>
    </border>
    <border>
      <left style="thin">
        <color theme="4"/>
      </left>
      <right/>
      <top style="medium">
        <color theme="4"/>
      </top>
      <bottom style="thin">
        <color theme="4"/>
      </bottom>
      <diagonal/>
    </border>
    <border>
      <left style="thin">
        <color theme="4"/>
      </left>
      <right/>
      <top/>
      <bottom style="thin">
        <color theme="4"/>
      </bottom>
      <diagonal/>
    </border>
    <border>
      <left style="thin">
        <color theme="4"/>
      </left>
      <right/>
      <top style="thin">
        <color theme="4"/>
      </top>
      <bottom style="medium">
        <color theme="4"/>
      </bottom>
      <diagonal/>
    </border>
    <border>
      <left/>
      <right style="thin">
        <color theme="4"/>
      </right>
      <top style="medium">
        <color theme="4"/>
      </top>
      <bottom style="thin">
        <color theme="4"/>
      </bottom>
      <diagonal/>
    </border>
    <border>
      <left style="thin">
        <color theme="4"/>
      </left>
      <right style="thin">
        <color theme="4"/>
      </right>
      <top style="medium">
        <color theme="4"/>
      </top>
      <bottom style="thin">
        <color theme="4"/>
      </bottom>
      <diagonal/>
    </border>
    <border>
      <left/>
      <right style="thin">
        <color theme="4"/>
      </right>
      <top/>
      <bottom style="thin">
        <color theme="4"/>
      </bottom>
      <diagonal/>
    </border>
    <border>
      <left/>
      <right style="thin">
        <color theme="4"/>
      </right>
      <top style="thin">
        <color theme="4"/>
      </top>
      <bottom style="medium">
        <color theme="4"/>
      </bottom>
      <diagonal/>
    </border>
    <border>
      <left/>
      <right/>
      <top style="dashed">
        <color theme="4"/>
      </top>
      <bottom style="dotted">
        <color theme="4"/>
      </bottom>
      <diagonal/>
    </border>
  </borders>
  <cellStyleXfs count="5">
    <xf numFmtId="0" fontId="0" fillId="0" borderId="0"/>
    <xf numFmtId="0" fontId="1" fillId="0" borderId="0" applyNumberForma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cellStyleXfs>
  <cellXfs count="475">
    <xf numFmtId="0" fontId="0" fillId="0" borderId="0" xfId="0"/>
    <xf numFmtId="0" fontId="6" fillId="0" borderId="0" xfId="0" applyFont="1" applyAlignment="1">
      <alignment vertical="top"/>
    </xf>
    <xf numFmtId="0" fontId="3" fillId="0" borderId="0" xfId="0" applyFont="1" applyAlignment="1">
      <alignment horizontal="left" vertical="top" wrapText="1"/>
    </xf>
    <xf numFmtId="0" fontId="3" fillId="0" borderId="0" xfId="0" applyFont="1" applyAlignment="1">
      <alignment wrapText="1"/>
    </xf>
    <xf numFmtId="0" fontId="3" fillId="0" borderId="0" xfId="0" applyFont="1"/>
    <xf numFmtId="0" fontId="3" fillId="0" borderId="0" xfId="0" applyFont="1" applyAlignment="1">
      <alignment vertical="top" wrapText="1"/>
    </xf>
    <xf numFmtId="0" fontId="9" fillId="0" borderId="0" xfId="0" applyFont="1"/>
    <xf numFmtId="0" fontId="12" fillId="0" borderId="0" xfId="0" applyFont="1"/>
    <xf numFmtId="0" fontId="13" fillId="2" borderId="0" xfId="0" applyFont="1" applyFill="1" applyAlignment="1">
      <alignment vertical="center"/>
    </xf>
    <xf numFmtId="0" fontId="4" fillId="0" borderId="0" xfId="0" applyFont="1"/>
    <xf numFmtId="0" fontId="7"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5" fillId="0" borderId="0" xfId="1" applyFont="1" applyBorder="1" applyAlignment="1">
      <alignment vertical="top"/>
    </xf>
    <xf numFmtId="0" fontId="10" fillId="0" borderId="0" xfId="0" applyFont="1" applyAlignment="1">
      <alignment horizontal="left" vertical="center" indent="1" readingOrder="1"/>
    </xf>
    <xf numFmtId="0" fontId="8" fillId="0" borderId="0" xfId="0" applyFont="1" applyAlignment="1">
      <alignment horizontal="left" vertical="center" indent="1" readingOrder="1"/>
    </xf>
    <xf numFmtId="0" fontId="11" fillId="0" borderId="0" xfId="0" applyFont="1"/>
    <xf numFmtId="0" fontId="14" fillId="2" borderId="0" xfId="0" applyFont="1" applyFill="1" applyAlignment="1">
      <alignment vertical="center"/>
    </xf>
    <xf numFmtId="0" fontId="15" fillId="0" borderId="0" xfId="0" applyFont="1"/>
    <xf numFmtId="0" fontId="9" fillId="0" borderId="0" xfId="0" applyFont="1" applyAlignment="1">
      <alignment horizontal="left" vertical="top"/>
    </xf>
    <xf numFmtId="0" fontId="9" fillId="0" borderId="0" xfId="0" applyFont="1" applyAlignment="1">
      <alignment horizontal="left" vertical="top" wrapText="1"/>
    </xf>
    <xf numFmtId="0" fontId="17" fillId="0" borderId="0" xfId="0" applyFont="1" applyAlignment="1">
      <alignment horizontal="left" vertical="top" wrapText="1"/>
    </xf>
    <xf numFmtId="0" fontId="18" fillId="0" borderId="0" xfId="0" applyFont="1"/>
    <xf numFmtId="0" fontId="9" fillId="0" borderId="0" xfId="0" applyFont="1" applyAlignment="1">
      <alignment horizontal="right"/>
    </xf>
    <xf numFmtId="0" fontId="19" fillId="0" borderId="0" xfId="1" applyFont="1" applyProtection="1"/>
    <xf numFmtId="0" fontId="17" fillId="0" borderId="0" xfId="0" applyFont="1" applyAlignment="1">
      <alignment horizontal="left" vertical="top"/>
    </xf>
    <xf numFmtId="49" fontId="9" fillId="0" borderId="0" xfId="0" applyNumberFormat="1" applyFont="1"/>
    <xf numFmtId="0" fontId="20" fillId="0" borderId="0" xfId="0" applyFont="1"/>
    <xf numFmtId="0" fontId="9" fillId="0" borderId="0" xfId="0" applyFont="1" applyAlignment="1">
      <alignment horizontal="center"/>
    </xf>
    <xf numFmtId="0" fontId="24" fillId="0" borderId="0" xfId="1" applyFont="1" applyBorder="1" applyProtection="1"/>
    <xf numFmtId="0" fontId="28" fillId="0" borderId="0" xfId="0" applyFont="1"/>
    <xf numFmtId="0" fontId="28" fillId="0" borderId="0" xfId="0" applyFont="1" applyAlignment="1">
      <alignment horizontal="left" vertical="top" wrapText="1"/>
    </xf>
    <xf numFmtId="0" fontId="23" fillId="0" borderId="0" xfId="0" applyFont="1"/>
    <xf numFmtId="0" fontId="26" fillId="0" borderId="0" xfId="0" applyFont="1" applyAlignment="1">
      <alignment horizontal="left" vertical="top"/>
    </xf>
    <xf numFmtId="9" fontId="26" fillId="0" borderId="0" xfId="3" applyFont="1" applyAlignment="1">
      <alignment horizontal="left" vertical="top"/>
    </xf>
    <xf numFmtId="0" fontId="26" fillId="0" borderId="0" xfId="0" applyFont="1" applyAlignment="1">
      <alignment vertical="center"/>
    </xf>
    <xf numFmtId="0" fontId="28" fillId="0" borderId="0" xfId="0" applyFont="1" applyAlignment="1">
      <alignment vertical="center"/>
    </xf>
    <xf numFmtId="0" fontId="28" fillId="0" borderId="0" xfId="1" applyFont="1" applyBorder="1" applyAlignment="1" applyProtection="1">
      <alignment vertical="center"/>
    </xf>
    <xf numFmtId="0" fontId="28" fillId="0" borderId="0" xfId="0" applyFont="1" applyAlignment="1">
      <alignment horizontal="center" vertical="center"/>
    </xf>
    <xf numFmtId="0" fontId="28" fillId="0" borderId="0" xfId="0" applyFont="1" applyAlignment="1">
      <alignment horizontal="right" vertical="center"/>
    </xf>
    <xf numFmtId="0" fontId="25" fillId="0" borderId="0" xfId="1" applyFont="1" applyBorder="1" applyAlignment="1" applyProtection="1">
      <alignment vertical="center"/>
    </xf>
    <xf numFmtId="0" fontId="9" fillId="0" borderId="0" xfId="0" applyFont="1" applyAlignment="1">
      <alignment vertical="center"/>
    </xf>
    <xf numFmtId="0" fontId="20" fillId="0" borderId="0" xfId="0" applyFont="1" applyAlignment="1">
      <alignment vertical="center"/>
    </xf>
    <xf numFmtId="49" fontId="28" fillId="0" borderId="0" xfId="0" applyNumberFormat="1" applyFont="1" applyAlignment="1">
      <alignment vertical="center"/>
    </xf>
    <xf numFmtId="0" fontId="28" fillId="0" borderId="0" xfId="0" applyFont="1" applyAlignment="1">
      <alignment horizontal="left" vertical="center"/>
    </xf>
    <xf numFmtId="9" fontId="28" fillId="0" borderId="0" xfId="3" applyFont="1" applyAlignment="1">
      <alignment horizontal="left" vertical="center"/>
    </xf>
    <xf numFmtId="0" fontId="18" fillId="0" borderId="0" xfId="0" applyFont="1" applyAlignment="1">
      <alignment vertical="center"/>
    </xf>
    <xf numFmtId="166" fontId="18" fillId="0" borderId="0" xfId="0" applyNumberFormat="1" applyFont="1" applyAlignment="1">
      <alignment vertical="center"/>
    </xf>
    <xf numFmtId="0" fontId="22" fillId="0" borderId="0" xfId="0" applyFont="1" applyAlignment="1">
      <alignment vertical="center"/>
    </xf>
    <xf numFmtId="0" fontId="31" fillId="0" borderId="0" xfId="1" applyFont="1" applyBorder="1" applyAlignment="1" applyProtection="1">
      <alignment vertical="center"/>
    </xf>
    <xf numFmtId="0" fontId="21" fillId="0" borderId="0" xfId="1" applyFont="1" applyBorder="1" applyAlignment="1" applyProtection="1">
      <alignment vertical="center"/>
    </xf>
    <xf numFmtId="0" fontId="12" fillId="0" borderId="0" xfId="0" applyFont="1" applyAlignment="1">
      <alignment vertical="center"/>
    </xf>
    <xf numFmtId="0" fontId="32" fillId="0" borderId="0" xfId="0" applyFont="1" applyAlignment="1">
      <alignment horizontal="left" vertical="center" readingOrder="1"/>
    </xf>
    <xf numFmtId="0" fontId="33" fillId="0" borderId="0" xfId="1" applyFont="1" applyAlignment="1" applyProtection="1">
      <alignment vertical="center"/>
    </xf>
    <xf numFmtId="0" fontId="15" fillId="0" borderId="0" xfId="0" applyFont="1" applyAlignment="1">
      <alignment vertical="center"/>
    </xf>
    <xf numFmtId="0" fontId="22" fillId="0" borderId="0" xfId="1" applyFont="1" applyBorder="1" applyAlignment="1" applyProtection="1">
      <alignment vertical="center" wrapText="1"/>
    </xf>
    <xf numFmtId="0" fontId="31" fillId="0" borderId="0" xfId="1" applyFont="1" applyBorder="1" applyAlignment="1" applyProtection="1">
      <alignment vertical="center" wrapText="1"/>
    </xf>
    <xf numFmtId="168" fontId="29" fillId="0" borderId="15" xfId="0" applyNumberFormat="1" applyFont="1" applyBorder="1" applyAlignment="1">
      <alignment horizontal="right" vertical="center"/>
    </xf>
    <xf numFmtId="0" fontId="36" fillId="0" borderId="16" xfId="0" applyFont="1" applyBorder="1" applyAlignment="1">
      <alignment horizontal="right" vertical="center"/>
    </xf>
    <xf numFmtId="0" fontId="37" fillId="0" borderId="16" xfId="0" applyFont="1" applyBorder="1" applyAlignment="1">
      <alignment horizontal="left" vertical="center"/>
    </xf>
    <xf numFmtId="0" fontId="39" fillId="0" borderId="0" xfId="0" applyFont="1"/>
    <xf numFmtId="0" fontId="40" fillId="0" borderId="0" xfId="0" applyFont="1"/>
    <xf numFmtId="0" fontId="41" fillId="0" borderId="0" xfId="0" applyFont="1"/>
    <xf numFmtId="0" fontId="18" fillId="0" borderId="15" xfId="0" applyFont="1" applyBorder="1" applyAlignment="1">
      <alignment vertical="center"/>
    </xf>
    <xf numFmtId="0" fontId="18" fillId="0" borderId="23" xfId="0" applyFont="1" applyBorder="1" applyAlignment="1">
      <alignment vertical="center"/>
    </xf>
    <xf numFmtId="0" fontId="17" fillId="0" borderId="0" xfId="0" applyFont="1" applyAlignment="1">
      <alignment vertical="top" wrapText="1"/>
    </xf>
    <xf numFmtId="0" fontId="17" fillId="0" borderId="0" xfId="0" applyFont="1" applyAlignment="1">
      <alignment vertical="top"/>
    </xf>
    <xf numFmtId="0" fontId="42" fillId="0" borderId="0" xfId="0" applyFont="1" applyAlignment="1">
      <alignment horizontal="right" vertical="top" wrapText="1"/>
    </xf>
    <xf numFmtId="0" fontId="9" fillId="0" borderId="21" xfId="0" applyFont="1" applyBorder="1" applyAlignment="1">
      <alignment vertical="center"/>
    </xf>
    <xf numFmtId="0" fontId="9" fillId="0" borderId="15" xfId="0" applyFont="1" applyBorder="1"/>
    <xf numFmtId="168" fontId="28" fillId="0" borderId="15" xfId="0" applyNumberFormat="1" applyFont="1" applyBorder="1" applyAlignment="1">
      <alignment horizontal="right"/>
    </xf>
    <xf numFmtId="0" fontId="37" fillId="0" borderId="16" xfId="0" applyFont="1" applyBorder="1" applyAlignment="1">
      <alignment horizontal="left"/>
    </xf>
    <xf numFmtId="0" fontId="36" fillId="0" borderId="16" xfId="0" applyFont="1" applyBorder="1" applyAlignment="1">
      <alignment horizontal="right"/>
    </xf>
    <xf numFmtId="0" fontId="36" fillId="0" borderId="16" xfId="0" applyFont="1" applyBorder="1" applyAlignment="1">
      <alignment horizontal="center"/>
    </xf>
    <xf numFmtId="0" fontId="45" fillId="0" borderId="0" xfId="0" applyFont="1"/>
    <xf numFmtId="169" fontId="28" fillId="0" borderId="15" xfId="0" applyNumberFormat="1" applyFont="1" applyBorder="1" applyAlignment="1">
      <alignment horizontal="right"/>
    </xf>
    <xf numFmtId="170" fontId="28" fillId="0" borderId="15" xfId="0" applyNumberFormat="1" applyFont="1" applyBorder="1" applyAlignment="1">
      <alignment horizontal="right"/>
    </xf>
    <xf numFmtId="0" fontId="9" fillId="0" borderId="22" xfId="0" applyFont="1" applyBorder="1"/>
    <xf numFmtId="0" fontId="18" fillId="0" borderId="22" xfId="0" applyFont="1" applyBorder="1"/>
    <xf numFmtId="0" fontId="9" fillId="0" borderId="21" xfId="0" applyFont="1" applyBorder="1"/>
    <xf numFmtId="0" fontId="18" fillId="0" borderId="21" xfId="0" applyFont="1" applyBorder="1"/>
    <xf numFmtId="0" fontId="9" fillId="0" borderId="15" xfId="0" applyFont="1" applyBorder="1" applyAlignment="1">
      <alignment horizontal="center"/>
    </xf>
    <xf numFmtId="0" fontId="27" fillId="0" borderId="0" xfId="0" applyFont="1" applyAlignment="1">
      <alignment horizontal="center" vertical="center"/>
    </xf>
    <xf numFmtId="166" fontId="28" fillId="0" borderId="0" xfId="2" applyNumberFormat="1" applyFont="1" applyBorder="1" applyAlignment="1">
      <alignment horizontal="right" vertical="center"/>
    </xf>
    <xf numFmtId="165" fontId="28" fillId="0" borderId="0" xfId="0" applyNumberFormat="1" applyFont="1" applyAlignment="1">
      <alignment vertical="center"/>
    </xf>
    <xf numFmtId="49" fontId="28" fillId="0" borderId="0" xfId="2" applyNumberFormat="1" applyFont="1" applyBorder="1" applyAlignment="1">
      <alignment horizontal="right" vertical="center"/>
    </xf>
    <xf numFmtId="0" fontId="27" fillId="0" borderId="0" xfId="0" applyFont="1" applyAlignment="1">
      <alignment vertical="center"/>
    </xf>
    <xf numFmtId="0" fontId="47" fillId="0" borderId="0" xfId="0" applyFont="1" applyAlignment="1">
      <alignment vertical="center" wrapText="1"/>
    </xf>
    <xf numFmtId="0" fontId="48" fillId="0" borderId="0" xfId="0" applyFont="1" applyAlignment="1">
      <alignment horizontal="center" vertical="center"/>
    </xf>
    <xf numFmtId="0" fontId="29" fillId="0" borderId="0" xfId="0" applyFont="1" applyAlignment="1">
      <alignment horizontal="right" vertical="center"/>
    </xf>
    <xf numFmtId="0" fontId="29" fillId="0" borderId="0" xfId="1" applyFont="1" applyBorder="1" applyAlignment="1" applyProtection="1">
      <alignment vertical="center"/>
    </xf>
    <xf numFmtId="0" fontId="28" fillId="0" borderId="21" xfId="0" applyFont="1" applyBorder="1" applyAlignment="1">
      <alignment vertical="center"/>
    </xf>
    <xf numFmtId="166" fontId="28" fillId="0" borderId="0" xfId="0" applyNumberFormat="1" applyFont="1" applyAlignment="1">
      <alignment vertical="center"/>
    </xf>
    <xf numFmtId="0" fontId="27" fillId="0" borderId="15" xfId="0" applyFont="1" applyBorder="1" applyAlignment="1">
      <alignment horizontal="center" vertical="center"/>
    </xf>
    <xf numFmtId="0" fontId="26" fillId="0" borderId="23" xfId="1" applyFont="1" applyBorder="1" applyAlignment="1" applyProtection="1">
      <alignment vertical="center"/>
    </xf>
    <xf numFmtId="0" fontId="26" fillId="0" borderId="23" xfId="0" applyFont="1" applyBorder="1" applyAlignment="1">
      <alignment vertical="center"/>
    </xf>
    <xf numFmtId="0" fontId="26" fillId="0" borderId="15" xfId="1" applyFont="1" applyBorder="1" applyAlignment="1" applyProtection="1">
      <alignment vertical="center"/>
    </xf>
    <xf numFmtId="0" fontId="26" fillId="0" borderId="15" xfId="0" applyFont="1" applyBorder="1" applyAlignment="1">
      <alignment vertical="center"/>
    </xf>
    <xf numFmtId="0" fontId="28" fillId="0" borderId="23" xfId="0" applyFont="1" applyBorder="1" applyAlignment="1">
      <alignment vertical="center"/>
    </xf>
    <xf numFmtId="0" fontId="27" fillId="0" borderId="23" xfId="0" applyFont="1" applyBorder="1" applyAlignment="1">
      <alignment horizontal="center" vertical="center"/>
    </xf>
    <xf numFmtId="0" fontId="28" fillId="0" borderId="15" xfId="0" applyFont="1" applyBorder="1" applyAlignment="1">
      <alignment vertical="center"/>
    </xf>
    <xf numFmtId="0" fontId="28" fillId="0" borderId="15" xfId="0" applyFont="1" applyBorder="1" applyAlignment="1">
      <alignment horizontal="center" vertical="center"/>
    </xf>
    <xf numFmtId="0" fontId="21" fillId="0" borderId="0" xfId="0" applyFont="1" applyAlignment="1">
      <alignment horizontal="right" vertical="center"/>
    </xf>
    <xf numFmtId="0" fontId="22" fillId="0" borderId="0" xfId="0" applyFont="1" applyAlignment="1">
      <alignment horizontal="center" vertical="center"/>
    </xf>
    <xf numFmtId="0" fontId="28" fillId="0" borderId="15" xfId="0" applyFont="1" applyBorder="1" applyAlignment="1">
      <alignment horizontal="left" vertical="center"/>
    </xf>
    <xf numFmtId="0" fontId="25" fillId="0" borderId="0" xfId="1" applyFont="1" applyBorder="1" applyAlignment="1" applyProtection="1"/>
    <xf numFmtId="0" fontId="37" fillId="0" borderId="16" xfId="0" applyFont="1" applyBorder="1" applyAlignment="1">
      <alignment horizontal="right"/>
    </xf>
    <xf numFmtId="0" fontId="37" fillId="0" borderId="16" xfId="0" applyFont="1" applyBorder="1" applyAlignment="1">
      <alignment horizontal="center"/>
    </xf>
    <xf numFmtId="0" fontId="45" fillId="0" borderId="16" xfId="0" applyFont="1" applyBorder="1" applyAlignment="1">
      <alignment vertical="center"/>
    </xf>
    <xf numFmtId="0" fontId="40" fillId="0" borderId="16" xfId="0" applyFont="1" applyBorder="1" applyAlignment="1">
      <alignment vertical="center"/>
    </xf>
    <xf numFmtId="0" fontId="37" fillId="0" borderId="0" xfId="0" applyFont="1" applyAlignment="1">
      <alignment horizontal="right"/>
    </xf>
    <xf numFmtId="0" fontId="37" fillId="0" borderId="0" xfId="0" applyFont="1" applyAlignment="1">
      <alignment horizontal="center"/>
    </xf>
    <xf numFmtId="49" fontId="40" fillId="0" borderId="0" xfId="0" applyNumberFormat="1" applyFont="1" applyAlignment="1">
      <alignment vertical="center"/>
    </xf>
    <xf numFmtId="165" fontId="28" fillId="0" borderId="0" xfId="0" applyNumberFormat="1" applyFont="1" applyAlignment="1">
      <alignment horizontal="left" vertical="center" wrapText="1"/>
    </xf>
    <xf numFmtId="1" fontId="28" fillId="0" borderId="0" xfId="2" applyNumberFormat="1" applyFont="1" applyBorder="1" applyAlignment="1">
      <alignment horizontal="right" vertical="center"/>
    </xf>
    <xf numFmtId="49" fontId="28" fillId="0" borderId="15" xfId="0" applyNumberFormat="1" applyFont="1" applyBorder="1" applyAlignment="1">
      <alignment vertical="center"/>
    </xf>
    <xf numFmtId="165" fontId="28" fillId="0" borderId="15" xfId="0" applyNumberFormat="1" applyFont="1" applyBorder="1" applyAlignment="1">
      <alignment vertical="center"/>
    </xf>
    <xf numFmtId="0" fontId="30" fillId="0" borderId="0" xfId="0" applyFont="1" applyAlignment="1">
      <alignment horizontal="center" vertical="center"/>
    </xf>
    <xf numFmtId="0" fontId="49" fillId="0" borderId="0" xfId="0" applyFont="1" applyAlignment="1">
      <alignment vertical="center" wrapText="1"/>
    </xf>
    <xf numFmtId="0" fontId="21" fillId="0" borderId="16" xfId="0" applyFont="1" applyBorder="1" applyAlignment="1">
      <alignment horizontal="left" vertical="top"/>
    </xf>
    <xf numFmtId="0" fontId="21" fillId="0" borderId="16" xfId="0" applyFont="1" applyBorder="1" applyAlignment="1">
      <alignment horizontal="centerContinuous" vertical="top"/>
    </xf>
    <xf numFmtId="0" fontId="28" fillId="0" borderId="15" xfId="1" applyFont="1" applyBorder="1" applyAlignment="1" applyProtection="1">
      <alignment vertical="center"/>
    </xf>
    <xf numFmtId="0" fontId="28" fillId="0" borderId="0" xfId="0" applyFont="1" applyAlignment="1">
      <alignment horizontal="left" vertical="top"/>
    </xf>
    <xf numFmtId="0" fontId="37" fillId="0" borderId="16" xfId="0" applyFont="1" applyBorder="1" applyAlignment="1">
      <alignment horizontal="center" textRotation="90"/>
    </xf>
    <xf numFmtId="0" fontId="37" fillId="0" borderId="0" xfId="0" applyFont="1"/>
    <xf numFmtId="0" fontId="37" fillId="0" borderId="21" xfId="0" applyFont="1" applyBorder="1"/>
    <xf numFmtId="0" fontId="37" fillId="0" borderId="25" xfId="0" applyFont="1" applyBorder="1" applyAlignment="1">
      <alignment horizontal="center" textRotation="90"/>
    </xf>
    <xf numFmtId="0" fontId="37" fillId="0" borderId="18" xfId="0" applyFont="1" applyBorder="1" applyAlignment="1">
      <alignment horizontal="right"/>
    </xf>
    <xf numFmtId="0" fontId="37" fillId="0" borderId="26" xfId="0" applyFont="1" applyBorder="1" applyAlignment="1">
      <alignment horizontal="center" textRotation="90"/>
    </xf>
    <xf numFmtId="0" fontId="37" fillId="0" borderId="17" xfId="0" applyFont="1" applyBorder="1" applyAlignment="1">
      <alignment horizontal="right"/>
    </xf>
    <xf numFmtId="0" fontId="37" fillId="0" borderId="17" xfId="0" applyFont="1" applyBorder="1" applyAlignment="1">
      <alignment horizontal="center"/>
    </xf>
    <xf numFmtId="0" fontId="37" fillId="0" borderId="28" xfId="0" applyFont="1" applyBorder="1" applyAlignment="1">
      <alignment horizontal="center" textRotation="90"/>
    </xf>
    <xf numFmtId="0" fontId="37" fillId="0" borderId="0" xfId="1" applyFont="1" applyBorder="1" applyAlignment="1" applyProtection="1">
      <alignment vertical="center"/>
    </xf>
    <xf numFmtId="165" fontId="37" fillId="0" borderId="0" xfId="0" applyNumberFormat="1" applyFont="1" applyAlignment="1">
      <alignment vertical="center"/>
    </xf>
    <xf numFmtId="0" fontId="37" fillId="0" borderId="0" xfId="0" applyFont="1" applyAlignment="1">
      <alignment vertical="center"/>
    </xf>
    <xf numFmtId="171" fontId="9" fillId="0" borderId="0" xfId="2" applyNumberFormat="1" applyFont="1"/>
    <xf numFmtId="171" fontId="9" fillId="0" borderId="0" xfId="0" applyNumberFormat="1" applyFont="1"/>
    <xf numFmtId="168" fontId="28" fillId="0" borderId="24" xfId="0" applyNumberFormat="1" applyFont="1" applyBorder="1" applyAlignment="1">
      <alignment horizontal="right"/>
    </xf>
    <xf numFmtId="0" fontId="9" fillId="0" borderId="21" xfId="0" applyFont="1" applyBorder="1" applyAlignment="1">
      <alignment horizontal="center"/>
    </xf>
    <xf numFmtId="0" fontId="9" fillId="0" borderId="15" xfId="0" applyFont="1" applyBorder="1" applyAlignment="1">
      <alignment vertical="center"/>
    </xf>
    <xf numFmtId="0" fontId="9" fillId="0" borderId="15" xfId="0" applyFont="1" applyBorder="1" applyAlignment="1">
      <alignment horizontal="center" vertical="center"/>
    </xf>
    <xf numFmtId="49" fontId="28" fillId="0" borderId="21" xfId="0" applyNumberFormat="1" applyFont="1" applyBorder="1" applyAlignment="1">
      <alignment vertical="center"/>
    </xf>
    <xf numFmtId="0" fontId="27" fillId="0" borderId="21" xfId="0" applyFont="1" applyBorder="1" applyAlignment="1">
      <alignment horizontal="center" vertical="center"/>
    </xf>
    <xf numFmtId="0" fontId="26" fillId="0" borderId="21" xfId="0" applyFont="1" applyBorder="1" applyAlignment="1">
      <alignment vertical="center"/>
    </xf>
    <xf numFmtId="0" fontId="18" fillId="0" borderId="0" xfId="0" applyFont="1" applyAlignment="1">
      <alignment vertical="top" wrapText="1"/>
    </xf>
    <xf numFmtId="172" fontId="28" fillId="0" borderId="15" xfId="0" applyNumberFormat="1" applyFont="1" applyBorder="1" applyAlignment="1">
      <alignment horizontal="right"/>
    </xf>
    <xf numFmtId="0" fontId="25" fillId="0" borderId="0" xfId="1" applyFont="1" applyFill="1" applyBorder="1" applyAlignment="1" applyProtection="1">
      <alignment vertical="top" wrapText="1"/>
    </xf>
    <xf numFmtId="0" fontId="22" fillId="0" borderId="0" xfId="1" applyFont="1" applyBorder="1" applyAlignment="1" applyProtection="1">
      <alignment vertical="top" wrapText="1"/>
    </xf>
    <xf numFmtId="0" fontId="47" fillId="0" borderId="0" xfId="0" applyFont="1" applyAlignment="1">
      <alignment vertical="top" wrapText="1"/>
    </xf>
    <xf numFmtId="0" fontId="47" fillId="0" borderId="0" xfId="0" applyFont="1" applyAlignment="1">
      <alignment horizontal="right" vertical="top" wrapText="1"/>
    </xf>
    <xf numFmtId="0" fontId="27" fillId="0" borderId="0" xfId="0" applyFont="1" applyAlignment="1">
      <alignment horizontal="left" vertical="center" wrapText="1"/>
    </xf>
    <xf numFmtId="0" fontId="17" fillId="0" borderId="0" xfId="0" applyFont="1"/>
    <xf numFmtId="0" fontId="29" fillId="0" borderId="0" xfId="0" applyFont="1" applyAlignment="1">
      <alignment horizontal="left" vertical="top" wrapText="1"/>
    </xf>
    <xf numFmtId="0" fontId="51" fillId="2" borderId="30" xfId="0" applyFont="1" applyFill="1" applyBorder="1" applyAlignment="1">
      <alignment horizontal="left" vertical="center" wrapText="1"/>
    </xf>
    <xf numFmtId="0" fontId="51" fillId="2" borderId="31" xfId="0" applyFont="1" applyFill="1" applyBorder="1" applyAlignment="1">
      <alignment vertical="center" wrapText="1"/>
    </xf>
    <xf numFmtId="0" fontId="51" fillId="2" borderId="31" xfId="0" applyFont="1" applyFill="1" applyBorder="1" applyAlignment="1">
      <alignment horizontal="left" vertical="center" wrapText="1"/>
    </xf>
    <xf numFmtId="0" fontId="51" fillId="2" borderId="32" xfId="0" applyFont="1" applyFill="1" applyBorder="1" applyAlignment="1">
      <alignment horizontal="left" vertical="center" wrapText="1"/>
    </xf>
    <xf numFmtId="0" fontId="29" fillId="3" borderId="3" xfId="0" applyFont="1" applyFill="1" applyBorder="1" applyAlignment="1">
      <alignment horizontal="left" vertical="top" wrapText="1"/>
    </xf>
    <xf numFmtId="0" fontId="28" fillId="0" borderId="6" xfId="0" applyFont="1" applyBorder="1" applyAlignment="1">
      <alignment horizontal="left" vertical="top" wrapText="1"/>
    </xf>
    <xf numFmtId="0" fontId="28" fillId="0" borderId="8" xfId="0" applyFont="1" applyBorder="1" applyAlignment="1">
      <alignment horizontal="left" vertical="top" wrapText="1"/>
    </xf>
    <xf numFmtId="0" fontId="28" fillId="0" borderId="4" xfId="0" applyFont="1" applyBorder="1" applyAlignment="1">
      <alignment horizontal="left" vertical="top" wrapText="1"/>
    </xf>
    <xf numFmtId="0" fontId="29" fillId="3" borderId="12" xfId="0" applyFont="1" applyFill="1" applyBorder="1" applyAlignment="1">
      <alignment horizontal="left" vertical="top" wrapText="1"/>
    </xf>
    <xf numFmtId="0" fontId="29" fillId="3" borderId="14" xfId="0" applyFont="1" applyFill="1" applyBorder="1" applyAlignment="1">
      <alignment horizontal="left" vertical="top" wrapText="1"/>
    </xf>
    <xf numFmtId="0" fontId="28" fillId="0" borderId="0" xfId="0" applyFont="1" applyAlignment="1">
      <alignment vertical="center" wrapText="1"/>
    </xf>
    <xf numFmtId="0" fontId="52" fillId="0" borderId="0" xfId="1" applyFont="1" applyBorder="1" applyAlignment="1">
      <alignment horizontal="left" vertical="top"/>
    </xf>
    <xf numFmtId="0" fontId="28" fillId="0" borderId="2" xfId="0" applyFont="1" applyBorder="1" applyAlignment="1">
      <alignment horizontal="left" vertical="top" wrapText="1"/>
    </xf>
    <xf numFmtId="0" fontId="9" fillId="0" borderId="0" xfId="0" applyFont="1" applyAlignment="1">
      <alignment vertical="top"/>
    </xf>
    <xf numFmtId="0" fontId="51" fillId="2" borderId="0" xfId="0" applyFont="1" applyFill="1" applyAlignment="1">
      <alignment vertical="center"/>
    </xf>
    <xf numFmtId="0" fontId="28" fillId="3" borderId="4" xfId="0" applyFont="1" applyFill="1" applyBorder="1" applyAlignment="1">
      <alignment horizontal="left" vertical="top" wrapText="1"/>
    </xf>
    <xf numFmtId="0" fontId="28" fillId="3" borderId="6" xfId="0" applyFont="1" applyFill="1" applyBorder="1" applyAlignment="1">
      <alignment horizontal="left" vertical="top" wrapText="1"/>
    </xf>
    <xf numFmtId="0" fontId="29" fillId="2" borderId="30" xfId="0" applyFont="1" applyFill="1" applyBorder="1" applyAlignment="1">
      <alignment vertical="top" wrapText="1"/>
    </xf>
    <xf numFmtId="0" fontId="29" fillId="2" borderId="31" xfId="0" applyFont="1" applyFill="1" applyBorder="1" applyAlignment="1">
      <alignment horizontal="left" vertical="top" wrapText="1"/>
    </xf>
    <xf numFmtId="0" fontId="51" fillId="2" borderId="31" xfId="0" applyFont="1" applyFill="1" applyBorder="1" applyAlignment="1">
      <alignment horizontal="left" vertical="top" wrapText="1"/>
    </xf>
    <xf numFmtId="0" fontId="51" fillId="2" borderId="32" xfId="0" applyFont="1" applyFill="1" applyBorder="1" applyAlignment="1">
      <alignment horizontal="left" vertical="top" wrapText="1"/>
    </xf>
    <xf numFmtId="0" fontId="29" fillId="2" borderId="0" xfId="0" applyFont="1" applyFill="1" applyAlignment="1">
      <alignment vertical="center"/>
    </xf>
    <xf numFmtId="169" fontId="52" fillId="0" borderId="15" xfId="1" applyNumberFormat="1" applyFont="1" applyBorder="1" applyAlignment="1">
      <alignment horizontal="right" vertical="center"/>
    </xf>
    <xf numFmtId="0" fontId="54" fillId="0" borderId="0" xfId="0" applyFont="1"/>
    <xf numFmtId="0" fontId="27" fillId="0" borderId="0" xfId="0" applyFont="1" applyAlignment="1">
      <alignment vertical="top" wrapText="1"/>
    </xf>
    <xf numFmtId="0" fontId="52" fillId="0" borderId="0" xfId="1" applyFont="1" applyProtection="1"/>
    <xf numFmtId="167" fontId="28" fillId="0" borderId="0" xfId="0" applyNumberFormat="1" applyFont="1" applyAlignment="1">
      <alignment horizontal="right"/>
    </xf>
    <xf numFmtId="169" fontId="28" fillId="0" borderId="0" xfId="0" applyNumberFormat="1" applyFont="1" applyAlignment="1">
      <alignment horizontal="right"/>
    </xf>
    <xf numFmtId="0" fontId="28" fillId="0" borderId="35" xfId="0" applyFont="1" applyBorder="1" applyAlignment="1">
      <alignment horizontal="left" vertical="center"/>
    </xf>
    <xf numFmtId="0" fontId="28" fillId="0" borderId="35" xfId="0" applyFont="1" applyBorder="1" applyAlignment="1">
      <alignment horizontal="center" vertical="center"/>
    </xf>
    <xf numFmtId="0" fontId="27" fillId="0" borderId="35" xfId="0" applyFont="1" applyBorder="1" applyAlignment="1">
      <alignment horizontal="center" vertical="center"/>
    </xf>
    <xf numFmtId="169" fontId="28" fillId="0" borderId="35" xfId="0" applyNumberFormat="1" applyFont="1" applyBorder="1" applyAlignment="1">
      <alignment horizontal="right"/>
    </xf>
    <xf numFmtId="0" fontId="28" fillId="0" borderId="36" xfId="0" applyFont="1" applyBorder="1" applyAlignment="1">
      <alignment horizontal="left" vertical="center"/>
    </xf>
    <xf numFmtId="0" fontId="28" fillId="0" borderId="36" xfId="0" applyFont="1" applyBorder="1" applyAlignment="1">
      <alignment horizontal="center" vertical="center"/>
    </xf>
    <xf numFmtId="0" fontId="27" fillId="0" borderId="36" xfId="0" applyFont="1" applyBorder="1" applyAlignment="1">
      <alignment horizontal="center" vertical="center"/>
    </xf>
    <xf numFmtId="169" fontId="28" fillId="0" borderId="36" xfId="0" applyNumberFormat="1" applyFont="1" applyBorder="1" applyAlignment="1">
      <alignment horizontal="right"/>
    </xf>
    <xf numFmtId="0" fontId="28" fillId="0" borderId="21" xfId="0" applyFont="1" applyBorder="1" applyAlignment="1">
      <alignment horizontal="left" vertical="center"/>
    </xf>
    <xf numFmtId="0" fontId="21" fillId="0" borderId="21" xfId="0" applyFont="1" applyBorder="1" applyAlignment="1">
      <alignment horizontal="left" vertical="top"/>
    </xf>
    <xf numFmtId="0" fontId="21" fillId="0" borderId="21" xfId="0" applyFont="1" applyBorder="1" applyAlignment="1">
      <alignment horizontal="centerContinuous" vertical="top"/>
    </xf>
    <xf numFmtId="169" fontId="28" fillId="0" borderId="21" xfId="0" applyNumberFormat="1" applyFont="1" applyBorder="1" applyAlignment="1">
      <alignment horizontal="right"/>
    </xf>
    <xf numFmtId="0" fontId="21" fillId="0" borderId="0" xfId="0" applyFont="1" applyAlignment="1">
      <alignment horizontal="left" vertical="top"/>
    </xf>
    <xf numFmtId="0" fontId="21" fillId="0" borderId="0" xfId="0" applyFont="1" applyAlignment="1">
      <alignment horizontal="centerContinuous" vertical="top"/>
    </xf>
    <xf numFmtId="0" fontId="28" fillId="0" borderId="23" xfId="0" applyFont="1" applyBorder="1" applyAlignment="1">
      <alignment horizontal="left" vertical="center"/>
    </xf>
    <xf numFmtId="0" fontId="21" fillId="0" borderId="23" xfId="0" applyFont="1" applyBorder="1" applyAlignment="1">
      <alignment horizontal="left" vertical="top"/>
    </xf>
    <xf numFmtId="0" fontId="21" fillId="0" borderId="23" xfId="0" applyFont="1" applyBorder="1" applyAlignment="1">
      <alignment horizontal="centerContinuous" vertical="top"/>
    </xf>
    <xf numFmtId="169" fontId="28" fillId="0" borderId="23" xfId="0" applyNumberFormat="1" applyFont="1" applyBorder="1" applyAlignment="1">
      <alignment horizontal="right"/>
    </xf>
    <xf numFmtId="0" fontId="9" fillId="0" borderId="23" xfId="0" applyFont="1" applyBorder="1"/>
    <xf numFmtId="0" fontId="0" fillId="0" borderId="23" xfId="0" applyBorder="1"/>
    <xf numFmtId="0" fontId="0" fillId="0" borderId="21" xfId="0" applyBorder="1"/>
    <xf numFmtId="174" fontId="9" fillId="0" borderId="21" xfId="2" applyNumberFormat="1" applyFont="1" applyBorder="1"/>
    <xf numFmtId="0" fontId="18" fillId="0" borderId="41" xfId="0" applyFont="1" applyBorder="1"/>
    <xf numFmtId="0" fontId="57" fillId="0" borderId="41" xfId="0" applyFont="1" applyBorder="1"/>
    <xf numFmtId="0" fontId="21" fillId="0" borderId="15" xfId="0" applyFont="1" applyBorder="1" applyAlignment="1">
      <alignment horizontal="left" vertical="top"/>
    </xf>
    <xf numFmtId="0" fontId="21" fillId="0" borderId="15" xfId="0" applyFont="1" applyBorder="1" applyAlignment="1">
      <alignment horizontal="centerContinuous" vertical="top"/>
    </xf>
    <xf numFmtId="0" fontId="58" fillId="0" borderId="0" xfId="0" applyFont="1" applyAlignment="1">
      <alignment vertical="center"/>
    </xf>
    <xf numFmtId="0" fontId="59" fillId="0" borderId="0" xfId="0" applyFont="1"/>
    <xf numFmtId="0" fontId="28" fillId="0" borderId="23" xfId="1" applyFont="1" applyFill="1" applyBorder="1" applyAlignment="1" applyProtection="1">
      <alignment vertical="center"/>
    </xf>
    <xf numFmtId="0" fontId="28" fillId="0" borderId="15" xfId="1" applyFont="1" applyFill="1" applyBorder="1" applyAlignment="1" applyProtection="1">
      <alignment vertical="center"/>
    </xf>
    <xf numFmtId="0" fontId="9" fillId="0" borderId="21" xfId="0" applyFont="1" applyBorder="1" applyAlignment="1">
      <alignment horizontal="center" vertical="center"/>
    </xf>
    <xf numFmtId="0" fontId="18" fillId="2" borderId="0" xfId="0" applyFont="1" applyFill="1" applyAlignment="1">
      <alignment vertical="center"/>
    </xf>
    <xf numFmtId="0" fontId="37" fillId="0" borderId="44" xfId="0" applyFont="1" applyBorder="1" applyAlignment="1">
      <alignment horizontal="center" textRotation="90"/>
    </xf>
    <xf numFmtId="0" fontId="37" fillId="0" borderId="41" xfId="0" applyFont="1" applyBorder="1" applyAlignment="1">
      <alignment horizontal="center" textRotation="90"/>
    </xf>
    <xf numFmtId="0" fontId="37" fillId="0" borderId="48" xfId="0" applyFont="1" applyBorder="1" applyAlignment="1">
      <alignment horizontal="center" textRotation="90"/>
    </xf>
    <xf numFmtId="0" fontId="28" fillId="0" borderId="0" xfId="0" applyFont="1" applyAlignment="1">
      <alignment vertical="top"/>
    </xf>
    <xf numFmtId="164" fontId="18" fillId="0" borderId="23" xfId="2" applyFont="1" applyBorder="1" applyAlignment="1">
      <alignment horizontal="left" vertical="center"/>
    </xf>
    <xf numFmtId="0" fontId="18" fillId="0" borderId="23" xfId="0" applyFont="1" applyBorder="1" applyAlignment="1">
      <alignment horizontal="left" vertical="top"/>
    </xf>
    <xf numFmtId="0" fontId="18" fillId="0" borderId="23" xfId="0" applyFont="1" applyBorder="1" applyAlignment="1">
      <alignment horizontal="left" vertical="center"/>
    </xf>
    <xf numFmtId="173" fontId="28" fillId="0" borderId="15" xfId="0" quotePrefix="1" applyNumberFormat="1" applyFont="1" applyBorder="1" applyAlignment="1">
      <alignment horizontal="right"/>
    </xf>
    <xf numFmtId="172" fontId="40" fillId="5" borderId="27" xfId="0" applyNumberFormat="1" applyFont="1" applyFill="1" applyBorder="1" applyAlignment="1">
      <alignment horizontal="right"/>
    </xf>
    <xf numFmtId="172" fontId="40" fillId="5" borderId="19" xfId="0" applyNumberFormat="1" applyFont="1" applyFill="1" applyBorder="1" applyAlignment="1">
      <alignment horizontal="right"/>
    </xf>
    <xf numFmtId="172" fontId="40" fillId="5" borderId="15" xfId="0" applyNumberFormat="1" applyFont="1" applyFill="1" applyBorder="1" applyAlignment="1">
      <alignment horizontal="right"/>
    </xf>
    <xf numFmtId="172" fontId="40" fillId="5" borderId="20" xfId="0" applyNumberFormat="1" applyFont="1" applyFill="1" applyBorder="1" applyAlignment="1">
      <alignment horizontal="right"/>
    </xf>
    <xf numFmtId="170" fontId="40" fillId="5" borderId="15" xfId="0" quotePrefix="1" applyNumberFormat="1" applyFont="1" applyFill="1" applyBorder="1" applyAlignment="1">
      <alignment horizontal="right"/>
    </xf>
    <xf numFmtId="0" fontId="27" fillId="0" borderId="24" xfId="0" applyFont="1" applyBorder="1" applyAlignment="1">
      <alignment horizontal="center" vertical="center"/>
    </xf>
    <xf numFmtId="0" fontId="28" fillId="0" borderId="49" xfId="0" applyFont="1" applyBorder="1" applyAlignment="1">
      <alignment horizontal="left" vertical="center"/>
    </xf>
    <xf numFmtId="0" fontId="28" fillId="0" borderId="49" xfId="0" applyFont="1" applyBorder="1" applyAlignment="1">
      <alignment horizontal="center" vertical="center"/>
    </xf>
    <xf numFmtId="0" fontId="27" fillId="0" borderId="49" xfId="0" applyFont="1" applyBorder="1" applyAlignment="1">
      <alignment horizontal="center" vertical="center"/>
    </xf>
    <xf numFmtId="169" fontId="28" fillId="0" borderId="49" xfId="0" applyNumberFormat="1" applyFont="1" applyBorder="1" applyAlignment="1">
      <alignment horizontal="right"/>
    </xf>
    <xf numFmtId="0" fontId="54" fillId="0" borderId="21" xfId="0" applyFont="1" applyBorder="1"/>
    <xf numFmtId="0" fontId="27" fillId="0" borderId="0" xfId="0" applyFont="1" applyAlignment="1">
      <alignment horizontal="left" vertical="top" wrapText="1"/>
    </xf>
    <xf numFmtId="0" fontId="28" fillId="2" borderId="0" xfId="0" applyFont="1" applyFill="1"/>
    <xf numFmtId="0" fontId="28" fillId="0" borderId="0" xfId="0" applyFont="1" applyAlignment="1">
      <alignment horizontal="right"/>
    </xf>
    <xf numFmtId="0" fontId="28" fillId="0" borderId="0" xfId="0" applyFont="1" applyAlignment="1">
      <alignment horizontal="center"/>
    </xf>
    <xf numFmtId="168" fontId="40" fillId="0" borderId="15" xfId="0" applyNumberFormat="1" applyFont="1" applyBorder="1" applyAlignment="1">
      <alignment horizontal="right"/>
    </xf>
    <xf numFmtId="168" fontId="40" fillId="0" borderId="24" xfId="0" applyNumberFormat="1" applyFont="1" applyBorder="1" applyAlignment="1">
      <alignment horizontal="right"/>
    </xf>
    <xf numFmtId="0" fontId="34" fillId="0" borderId="0" xfId="0" applyFont="1" applyAlignment="1">
      <alignment vertical="top"/>
    </xf>
    <xf numFmtId="169" fontId="60" fillId="5" borderId="15" xfId="1" applyNumberFormat="1" applyFont="1" applyFill="1" applyBorder="1" applyAlignment="1">
      <alignment horizontal="right" vertical="center"/>
    </xf>
    <xf numFmtId="0" fontId="29" fillId="0" borderId="0" xfId="0" applyFont="1"/>
    <xf numFmtId="0" fontId="0" fillId="0" borderId="2" xfId="0" applyBorder="1" applyAlignment="1">
      <alignment horizontal="left" vertical="top" wrapText="1"/>
    </xf>
    <xf numFmtId="0" fontId="52" fillId="0" borderId="2" xfId="1" applyFont="1" applyFill="1" applyBorder="1" applyAlignment="1">
      <alignment horizontal="left" vertical="top"/>
    </xf>
    <xf numFmtId="0" fontId="28" fillId="0" borderId="2" xfId="0" applyFont="1" applyBorder="1" applyAlignment="1">
      <alignment horizontal="left" vertical="top"/>
    </xf>
    <xf numFmtId="0" fontId="52" fillId="0" borderId="2" xfId="1" applyFont="1" applyFill="1" applyBorder="1" applyAlignment="1">
      <alignment horizontal="left" vertical="top" wrapText="1"/>
    </xf>
    <xf numFmtId="175" fontId="28" fillId="0" borderId="15" xfId="0" applyNumberFormat="1" applyFont="1" applyBorder="1" applyAlignment="1">
      <alignment horizontal="right"/>
    </xf>
    <xf numFmtId="176" fontId="35" fillId="5" borderId="15" xfId="0" applyNumberFormat="1" applyFont="1" applyFill="1" applyBorder="1" applyAlignment="1">
      <alignment horizontal="right"/>
    </xf>
    <xf numFmtId="177" fontId="9" fillId="0" borderId="0" xfId="0" applyNumberFormat="1" applyFont="1"/>
    <xf numFmtId="177" fontId="28" fillId="0" borderId="0" xfId="2" applyNumberFormat="1" applyFont="1" applyBorder="1" applyAlignment="1">
      <alignment horizontal="right" vertical="center"/>
    </xf>
    <xf numFmtId="177" fontId="26" fillId="0" borderId="0" xfId="0" applyNumberFormat="1" applyFont="1" applyAlignment="1">
      <alignment vertical="center"/>
    </xf>
    <xf numFmtId="176" fontId="28" fillId="0" borderId="15" xfId="0" applyNumberFormat="1" applyFont="1" applyBorder="1" applyAlignment="1">
      <alignment horizontal="right"/>
    </xf>
    <xf numFmtId="176" fontId="21" fillId="0" borderId="0" xfId="0" applyNumberFormat="1" applyFont="1" applyAlignment="1">
      <alignment horizontal="right" vertical="center"/>
    </xf>
    <xf numFmtId="176" fontId="26" fillId="0" borderId="0" xfId="0" applyNumberFormat="1" applyFont="1" applyAlignment="1">
      <alignment horizontal="right" vertical="center"/>
    </xf>
    <xf numFmtId="176" fontId="9" fillId="0" borderId="0" xfId="0" applyNumberFormat="1" applyFont="1"/>
    <xf numFmtId="175" fontId="35" fillId="5" borderId="15" xfId="0" applyNumberFormat="1" applyFont="1" applyFill="1" applyBorder="1" applyAlignment="1">
      <alignment horizontal="right"/>
    </xf>
    <xf numFmtId="175" fontId="28" fillId="0" borderId="23" xfId="0" applyNumberFormat="1" applyFont="1" applyBorder="1" applyAlignment="1">
      <alignment horizontal="right"/>
    </xf>
    <xf numFmtId="175" fontId="35" fillId="5" borderId="21" xfId="0" applyNumberFormat="1" applyFont="1" applyFill="1" applyBorder="1" applyAlignment="1">
      <alignment horizontal="right"/>
    </xf>
    <xf numFmtId="0" fontId="25" fillId="0" borderId="0" xfId="1" applyFont="1" applyFill="1" applyBorder="1" applyAlignment="1" applyProtection="1"/>
    <xf numFmtId="176" fontId="28" fillId="0" borderId="23" xfId="0" applyNumberFormat="1" applyFont="1" applyBorder="1" applyAlignment="1">
      <alignment horizontal="right"/>
    </xf>
    <xf numFmtId="175" fontId="28" fillId="0" borderId="21" xfId="0" applyNumberFormat="1" applyFont="1" applyBorder="1" applyAlignment="1">
      <alignment horizontal="right"/>
    </xf>
    <xf numFmtId="166" fontId="29" fillId="0" borderId="0" xfId="0" applyNumberFormat="1" applyFont="1" applyAlignment="1">
      <alignment vertical="center"/>
    </xf>
    <xf numFmtId="170" fontId="28" fillId="0" borderId="15" xfId="0" quotePrefix="1" applyNumberFormat="1" applyFont="1" applyBorder="1" applyAlignment="1">
      <alignment horizontal="right"/>
    </xf>
    <xf numFmtId="178" fontId="37" fillId="0" borderId="0" xfId="0" applyNumberFormat="1" applyFont="1" applyAlignment="1">
      <alignment horizontal="right"/>
    </xf>
    <xf numFmtId="178" fontId="37" fillId="0" borderId="0" xfId="0" applyNumberFormat="1" applyFont="1" applyAlignment="1">
      <alignment horizontal="center"/>
    </xf>
    <xf numFmtId="178" fontId="12" fillId="0" borderId="0" xfId="0" applyNumberFormat="1" applyFont="1"/>
    <xf numFmtId="179" fontId="28" fillId="0" borderId="21" xfId="0" applyNumberFormat="1" applyFont="1" applyBorder="1" applyAlignment="1">
      <alignment horizontal="right"/>
    </xf>
    <xf numFmtId="179" fontId="9" fillId="0" borderId="46" xfId="2" applyNumberFormat="1" applyFont="1" applyBorder="1"/>
    <xf numFmtId="179" fontId="9" fillId="0" borderId="45" xfId="2" applyNumberFormat="1" applyFont="1" applyBorder="1"/>
    <xf numFmtId="179" fontId="40" fillId="5" borderId="42" xfId="2" applyNumberFormat="1" applyFont="1" applyFill="1" applyBorder="1"/>
    <xf numFmtId="179" fontId="9" fillId="0" borderId="33" xfId="2" applyNumberFormat="1" applyFont="1" applyBorder="1"/>
    <xf numFmtId="179" fontId="9" fillId="0" borderId="47" xfId="2" applyNumberFormat="1" applyFont="1" applyBorder="1"/>
    <xf numFmtId="179" fontId="40" fillId="5" borderId="43" xfId="2" applyNumberFormat="1" applyFont="1" applyFill="1" applyBorder="1"/>
    <xf numFmtId="179" fontId="9" fillId="0" borderId="34" xfId="2" applyNumberFormat="1" applyFont="1" applyFill="1" applyBorder="1"/>
    <xf numFmtId="179" fontId="9" fillId="0" borderId="18" xfId="2" applyNumberFormat="1" applyFont="1" applyFill="1" applyBorder="1"/>
    <xf numFmtId="179" fontId="40" fillId="5" borderId="17" xfId="2" applyNumberFormat="1" applyFont="1" applyFill="1" applyBorder="1"/>
    <xf numFmtId="179" fontId="9" fillId="0" borderId="33" xfId="2" applyNumberFormat="1" applyFont="1" applyFill="1" applyBorder="1"/>
    <xf numFmtId="179" fontId="9" fillId="0" borderId="47" xfId="2" applyNumberFormat="1" applyFont="1" applyFill="1" applyBorder="1"/>
    <xf numFmtId="179" fontId="18" fillId="0" borderId="28" xfId="2" applyNumberFormat="1" applyFont="1" applyBorder="1"/>
    <xf numFmtId="179" fontId="37" fillId="5" borderId="44" xfId="2" applyNumberFormat="1" applyFont="1" applyFill="1" applyBorder="1"/>
    <xf numFmtId="179" fontId="28" fillId="0" borderId="15" xfId="0" applyNumberFormat="1" applyFont="1" applyBorder="1" applyAlignment="1">
      <alignment horizontal="right"/>
    </xf>
    <xf numFmtId="180" fontId="28" fillId="0" borderId="27" xfId="0" applyNumberFormat="1" applyFont="1" applyBorder="1" applyAlignment="1">
      <alignment horizontal="right"/>
    </xf>
    <xf numFmtId="180" fontId="28" fillId="0" borderId="19" xfId="0" applyNumberFormat="1" applyFont="1" applyBorder="1" applyAlignment="1">
      <alignment horizontal="right"/>
    </xf>
    <xf numFmtId="180" fontId="28" fillId="0" borderId="15" xfId="0" applyNumberFormat="1" applyFont="1" applyBorder="1" applyAlignment="1">
      <alignment horizontal="right"/>
    </xf>
    <xf numFmtId="180" fontId="28" fillId="0" borderId="20" xfId="0" applyNumberFormat="1" applyFont="1" applyBorder="1" applyAlignment="1">
      <alignment horizontal="right"/>
    </xf>
    <xf numFmtId="180" fontId="40" fillId="5" borderId="27" xfId="0" applyNumberFormat="1" applyFont="1" applyFill="1" applyBorder="1" applyAlignment="1">
      <alignment horizontal="right"/>
    </xf>
    <xf numFmtId="180" fontId="40" fillId="5" borderId="19" xfId="0" applyNumberFormat="1" applyFont="1" applyFill="1" applyBorder="1" applyAlignment="1">
      <alignment horizontal="right"/>
    </xf>
    <xf numFmtId="180" fontId="40" fillId="5" borderId="15" xfId="0" applyNumberFormat="1" applyFont="1" applyFill="1" applyBorder="1" applyAlignment="1">
      <alignment horizontal="right"/>
    </xf>
    <xf numFmtId="180" fontId="40" fillId="5" borderId="20" xfId="0" applyNumberFormat="1" applyFont="1" applyFill="1" applyBorder="1" applyAlignment="1">
      <alignment horizontal="right"/>
    </xf>
    <xf numFmtId="180" fontId="35" fillId="5" borderId="15" xfId="0" applyNumberFormat="1" applyFont="1" applyFill="1" applyBorder="1" applyAlignment="1">
      <alignment horizontal="right"/>
    </xf>
    <xf numFmtId="180" fontId="35" fillId="5" borderId="15" xfId="0" applyNumberFormat="1" applyFont="1" applyFill="1" applyBorder="1" applyAlignment="1">
      <alignment horizontal="right" indent="2"/>
    </xf>
    <xf numFmtId="180" fontId="28" fillId="0" borderId="15" xfId="0" applyNumberFormat="1" applyFont="1" applyBorder="1" applyAlignment="1">
      <alignment horizontal="right" indent="1"/>
    </xf>
    <xf numFmtId="180" fontId="35" fillId="5" borderId="15" xfId="0" applyNumberFormat="1" applyFont="1" applyFill="1" applyBorder="1" applyAlignment="1">
      <alignment horizontal="right" indent="1"/>
    </xf>
    <xf numFmtId="180" fontId="28" fillId="0" borderId="15" xfId="2" applyNumberFormat="1" applyFont="1" applyFill="1" applyBorder="1" applyAlignment="1">
      <alignment horizontal="right"/>
    </xf>
    <xf numFmtId="180" fontId="35" fillId="5" borderId="15" xfId="2" applyNumberFormat="1" applyFont="1" applyFill="1" applyBorder="1" applyAlignment="1">
      <alignment horizontal="right"/>
    </xf>
    <xf numFmtId="180" fontId="9" fillId="0" borderId="21" xfId="0" applyNumberFormat="1" applyFont="1" applyBorder="1" applyAlignment="1">
      <alignment horizontal="right" vertical="center"/>
    </xf>
    <xf numFmtId="179" fontId="40" fillId="5" borderId="21" xfId="0" applyNumberFormat="1" applyFont="1" applyFill="1" applyBorder="1" applyAlignment="1">
      <alignment horizontal="right"/>
    </xf>
    <xf numFmtId="179" fontId="40" fillId="5" borderId="15" xfId="0" applyNumberFormat="1" applyFont="1" applyFill="1" applyBorder="1" applyAlignment="1">
      <alignment horizontal="right"/>
    </xf>
    <xf numFmtId="180" fontId="9" fillId="0" borderId="23" xfId="2" applyNumberFormat="1" applyFont="1" applyBorder="1" applyAlignment="1">
      <alignment horizontal="right" vertical="center"/>
    </xf>
    <xf numFmtId="180" fontId="28" fillId="0" borderId="15" xfId="0" applyNumberFormat="1" applyFont="1" applyBorder="1" applyAlignment="1">
      <alignment horizontal="right" vertical="center"/>
    </xf>
    <xf numFmtId="180" fontId="35" fillId="5" borderId="15" xfId="0" applyNumberFormat="1" applyFont="1" applyFill="1" applyBorder="1" applyAlignment="1">
      <alignment horizontal="right" vertical="center"/>
    </xf>
    <xf numFmtId="181" fontId="28" fillId="0" borderId="15" xfId="0" applyNumberFormat="1" applyFont="1" applyBorder="1" applyAlignment="1">
      <alignment horizontal="right"/>
    </xf>
    <xf numFmtId="181" fontId="35" fillId="5" borderId="15" xfId="0" applyNumberFormat="1" applyFont="1" applyFill="1" applyBorder="1" applyAlignment="1">
      <alignment horizontal="right"/>
    </xf>
    <xf numFmtId="181" fontId="28" fillId="0" borderId="27" xfId="0" applyNumberFormat="1" applyFont="1" applyBorder="1" applyAlignment="1">
      <alignment horizontal="right"/>
    </xf>
    <xf numFmtId="181" fontId="37" fillId="0" borderId="0" xfId="0" applyNumberFormat="1" applyFont="1" applyAlignment="1">
      <alignment horizontal="right"/>
    </xf>
    <xf numFmtId="181" fontId="37" fillId="0" borderId="0" xfId="0" applyNumberFormat="1" applyFont="1" applyAlignment="1">
      <alignment horizontal="center"/>
    </xf>
    <xf numFmtId="181" fontId="40" fillId="5" borderId="27" xfId="0" applyNumberFormat="1" applyFont="1" applyFill="1" applyBorder="1" applyAlignment="1">
      <alignment horizontal="right"/>
    </xf>
    <xf numFmtId="181" fontId="40" fillId="5" borderId="19" xfId="0" applyNumberFormat="1" applyFont="1" applyFill="1" applyBorder="1" applyAlignment="1">
      <alignment horizontal="right"/>
    </xf>
    <xf numFmtId="181" fontId="40" fillId="5" borderId="15" xfId="0" applyNumberFormat="1" applyFont="1" applyFill="1" applyBorder="1" applyAlignment="1">
      <alignment horizontal="right"/>
    </xf>
    <xf numFmtId="181" fontId="40" fillId="5" borderId="20" xfId="0" applyNumberFormat="1" applyFont="1" applyFill="1" applyBorder="1" applyAlignment="1">
      <alignment horizontal="right"/>
    </xf>
    <xf numFmtId="181" fontId="28" fillId="0" borderId="0" xfId="0" applyNumberFormat="1" applyFont="1" applyAlignment="1">
      <alignment vertical="center"/>
    </xf>
    <xf numFmtId="181" fontId="28" fillId="0" borderId="15" xfId="3" applyNumberFormat="1" applyFont="1" applyBorder="1" applyAlignment="1">
      <alignment horizontal="right" vertical="center"/>
    </xf>
    <xf numFmtId="181" fontId="28" fillId="0" borderId="15" xfId="0" applyNumberFormat="1" applyFont="1" applyBorder="1" applyAlignment="1">
      <alignment horizontal="right" vertical="center"/>
    </xf>
    <xf numFmtId="181" fontId="35" fillId="5" borderId="15" xfId="0" applyNumberFormat="1" applyFont="1" applyFill="1" applyBorder="1" applyAlignment="1">
      <alignment horizontal="right" vertical="center"/>
    </xf>
    <xf numFmtId="172" fontId="28" fillId="0" borderId="27" xfId="0" applyNumberFormat="1" applyFont="1" applyBorder="1" applyAlignment="1">
      <alignment horizontal="right"/>
    </xf>
    <xf numFmtId="172" fontId="28" fillId="0" borderId="19" xfId="0" applyNumberFormat="1" applyFont="1" applyBorder="1" applyAlignment="1">
      <alignment horizontal="right"/>
    </xf>
    <xf numFmtId="172" fontId="28" fillId="0" borderId="20" xfId="0" applyNumberFormat="1" applyFont="1" applyBorder="1" applyAlignment="1">
      <alignment horizontal="right"/>
    </xf>
    <xf numFmtId="0" fontId="36" fillId="0" borderId="16" xfId="0" applyFont="1" applyBorder="1" applyAlignment="1">
      <alignment horizontal="center" vertical="center"/>
    </xf>
    <xf numFmtId="0" fontId="9" fillId="0" borderId="0" xfId="0" applyFont="1" applyAlignment="1">
      <alignment horizontal="left" vertical="center" wrapText="1"/>
    </xf>
    <xf numFmtId="0" fontId="9" fillId="0" borderId="10"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82" fontId="36" fillId="5" borderId="15" xfId="0" applyNumberFormat="1" applyFont="1" applyFill="1" applyBorder="1" applyAlignment="1">
      <alignment horizontal="right" vertical="center"/>
    </xf>
    <xf numFmtId="182" fontId="29" fillId="0" borderId="15" xfId="0" applyNumberFormat="1" applyFont="1" applyBorder="1" applyAlignment="1">
      <alignment horizontal="right" vertical="center"/>
    </xf>
    <xf numFmtId="182" fontId="28" fillId="0" borderId="15" xfId="0" applyNumberFormat="1" applyFont="1" applyBorder="1" applyAlignment="1">
      <alignment horizontal="right" vertical="center"/>
    </xf>
    <xf numFmtId="182" fontId="35" fillId="5" borderId="15" xfId="0" applyNumberFormat="1" applyFont="1" applyFill="1" applyBorder="1" applyAlignment="1">
      <alignment horizontal="right" vertical="center"/>
    </xf>
    <xf numFmtId="180" fontId="36" fillId="5" borderId="23" xfId="0" applyNumberFormat="1" applyFont="1" applyFill="1" applyBorder="1" applyAlignment="1">
      <alignment horizontal="right" vertical="center"/>
    </xf>
    <xf numFmtId="180" fontId="40" fillId="5" borderId="21" xfId="0" applyNumberFormat="1" applyFont="1" applyFill="1" applyBorder="1" applyAlignment="1">
      <alignment horizontal="right" vertical="center"/>
    </xf>
    <xf numFmtId="0" fontId="62" fillId="0" borderId="6" xfId="1" applyFont="1" applyFill="1" applyBorder="1" applyAlignment="1">
      <alignment horizontal="left" vertical="top"/>
    </xf>
    <xf numFmtId="0" fontId="63" fillId="0" borderId="7" xfId="0" applyFont="1" applyBorder="1" applyAlignment="1">
      <alignment horizontal="left" vertical="top"/>
    </xf>
    <xf numFmtId="0" fontId="63" fillId="0" borderId="8" xfId="0" applyFont="1" applyBorder="1" applyAlignment="1">
      <alignment horizontal="left" vertical="top" wrapText="1"/>
    </xf>
    <xf numFmtId="0" fontId="63" fillId="0" borderId="9" xfId="0" applyFont="1" applyBorder="1" applyAlignment="1">
      <alignment horizontal="left" vertical="top"/>
    </xf>
    <xf numFmtId="0" fontId="63" fillId="0" borderId="5" xfId="0" applyFont="1" applyBorder="1" applyAlignment="1">
      <alignment horizontal="left" vertical="top"/>
    </xf>
    <xf numFmtId="0" fontId="63" fillId="0" borderId="11" xfId="0" applyFont="1" applyBorder="1" applyAlignment="1">
      <alignment horizontal="left" vertical="top"/>
    </xf>
    <xf numFmtId="0" fontId="62" fillId="0" borderId="9" xfId="1" applyFont="1" applyBorder="1" applyAlignment="1">
      <alignment horizontal="left" vertical="top"/>
    </xf>
    <xf numFmtId="0" fontId="62" fillId="0" borderId="9" xfId="1" applyFont="1" applyFill="1" applyBorder="1" applyAlignment="1">
      <alignment horizontal="left" vertical="top"/>
    </xf>
    <xf numFmtId="0" fontId="62" fillId="0" borderId="6" xfId="1" applyFont="1" applyBorder="1" applyAlignment="1">
      <alignment horizontal="left" vertical="top" wrapText="1"/>
    </xf>
    <xf numFmtId="0" fontId="62" fillId="0" borderId="11" xfId="1" applyFont="1" applyFill="1" applyBorder="1" applyAlignment="1">
      <alignment horizontal="left" vertical="top"/>
    </xf>
    <xf numFmtId="0" fontId="62" fillId="0" borderId="8" xfId="1" applyFont="1" applyFill="1" applyBorder="1" applyAlignment="1">
      <alignment horizontal="left" vertical="top"/>
    </xf>
    <xf numFmtId="0" fontId="62" fillId="0" borderId="7" xfId="1" applyFont="1" applyBorder="1" applyAlignment="1">
      <alignment horizontal="left" vertical="top"/>
    </xf>
    <xf numFmtId="183" fontId="28" fillId="0" borderId="21" xfId="0" applyNumberFormat="1" applyFont="1" applyBorder="1" applyAlignment="1">
      <alignment horizontal="right"/>
    </xf>
    <xf numFmtId="183" fontId="35" fillId="5" borderId="21" xfId="0" applyNumberFormat="1" applyFont="1" applyFill="1" applyBorder="1" applyAlignment="1">
      <alignment horizontal="right"/>
    </xf>
    <xf numFmtId="183" fontId="28" fillId="0" borderId="15" xfId="0" applyNumberFormat="1" applyFont="1" applyBorder="1" applyAlignment="1">
      <alignment horizontal="right"/>
    </xf>
    <xf numFmtId="183" fontId="35" fillId="5" borderId="15" xfId="0" applyNumberFormat="1" applyFont="1" applyFill="1" applyBorder="1" applyAlignment="1">
      <alignment horizontal="right"/>
    </xf>
    <xf numFmtId="0" fontId="62" fillId="0" borderId="11" xfId="1" applyFont="1" applyFill="1" applyBorder="1" applyAlignment="1">
      <alignment vertical="top"/>
    </xf>
    <xf numFmtId="0" fontId="63" fillId="0" borderId="9" xfId="0" applyFont="1" applyBorder="1" applyAlignment="1">
      <alignment vertical="top" wrapText="1"/>
    </xf>
    <xf numFmtId="0" fontId="63" fillId="0" borderId="5" xfId="0" applyFont="1" applyBorder="1" applyAlignment="1">
      <alignment vertical="top" wrapText="1"/>
    </xf>
    <xf numFmtId="0" fontId="62" fillId="0" borderId="4" xfId="1" applyFont="1" applyFill="1" applyBorder="1" applyAlignment="1">
      <alignment horizontal="left" vertical="top"/>
    </xf>
    <xf numFmtId="0" fontId="63" fillId="0" borderId="7" xfId="0" applyFont="1" applyBorder="1" applyAlignment="1">
      <alignment vertical="top" wrapText="1"/>
    </xf>
    <xf numFmtId="0" fontId="28" fillId="0" borderId="4" xfId="0" applyFont="1" applyBorder="1" applyAlignment="1">
      <alignment vertical="top" wrapText="1"/>
    </xf>
    <xf numFmtId="173" fontId="28" fillId="0" borderId="0" xfId="0" quotePrefix="1" applyNumberFormat="1" applyFont="1" applyAlignment="1">
      <alignment horizontal="right"/>
    </xf>
    <xf numFmtId="170" fontId="28" fillId="0" borderId="0" xfId="0" quotePrefix="1" applyNumberFormat="1" applyFont="1" applyAlignment="1">
      <alignment horizontal="right"/>
    </xf>
    <xf numFmtId="0" fontId="37" fillId="0" borderId="16" xfId="0" applyFont="1" applyBorder="1" applyAlignment="1">
      <alignment horizontal="right" vertical="center"/>
    </xf>
    <xf numFmtId="0" fontId="63" fillId="0" borderId="2" xfId="0" applyFont="1" applyBorder="1" applyAlignment="1">
      <alignment horizontal="left" vertical="top"/>
    </xf>
    <xf numFmtId="0" fontId="62" fillId="0" borderId="0" xfId="1" applyFont="1" applyBorder="1" applyAlignment="1">
      <alignment horizontal="left" vertical="top"/>
    </xf>
    <xf numFmtId="0" fontId="28" fillId="0" borderId="10" xfId="0" applyFont="1" applyBorder="1" applyAlignment="1">
      <alignment horizontal="left" vertical="top" wrapText="1"/>
    </xf>
    <xf numFmtId="0" fontId="28" fillId="0" borderId="10" xfId="1" applyFont="1" applyFill="1" applyBorder="1" applyAlignment="1">
      <alignment horizontal="left" vertical="top" wrapText="1"/>
    </xf>
    <xf numFmtId="0" fontId="28" fillId="0" borderId="8" xfId="1" applyFont="1" applyFill="1" applyBorder="1" applyAlignment="1">
      <alignment horizontal="left" vertical="top" wrapText="1"/>
    </xf>
    <xf numFmtId="181" fontId="28" fillId="0" borderId="19" xfId="0" applyNumberFormat="1" applyFont="1" applyBorder="1" applyAlignment="1">
      <alignment horizontal="right"/>
    </xf>
    <xf numFmtId="181" fontId="28" fillId="0" borderId="20" xfId="0" applyNumberFormat="1" applyFont="1" applyBorder="1" applyAlignment="1">
      <alignment horizontal="right"/>
    </xf>
    <xf numFmtId="179" fontId="9" fillId="0" borderId="45" xfId="2" applyNumberFormat="1" applyFont="1" applyFill="1" applyBorder="1"/>
    <xf numFmtId="0" fontId="36" fillId="0" borderId="0" xfId="0" applyFont="1" applyAlignment="1">
      <alignment horizontal="right" vertical="center"/>
    </xf>
    <xf numFmtId="0" fontId="36" fillId="0" borderId="0" xfId="0" applyFont="1" applyAlignment="1">
      <alignment horizontal="center" vertical="center"/>
    </xf>
    <xf numFmtId="167" fontId="35" fillId="5" borderId="15" xfId="0" quotePrefix="1" applyNumberFormat="1" applyFont="1" applyFill="1" applyBorder="1" applyAlignment="1">
      <alignment horizontal="right"/>
    </xf>
    <xf numFmtId="184" fontId="9" fillId="0" borderId="0" xfId="0" applyNumberFormat="1" applyFont="1"/>
    <xf numFmtId="43" fontId="65" fillId="0" borderId="0" xfId="0" applyNumberFormat="1" applyFont="1"/>
    <xf numFmtId="179" fontId="18" fillId="0" borderId="48" xfId="2" applyNumberFormat="1" applyFont="1" applyFill="1" applyBorder="1"/>
    <xf numFmtId="0" fontId="0" fillId="0" borderId="0" xfId="0" applyAlignment="1">
      <alignment horizontal="left" vertical="top" wrapText="1"/>
    </xf>
    <xf numFmtId="0" fontId="51" fillId="2" borderId="3" xfId="0" applyFont="1" applyFill="1" applyBorder="1" applyAlignment="1">
      <alignment vertical="center"/>
    </xf>
    <xf numFmtId="0" fontId="51" fillId="2" borderId="4" xfId="0" applyFont="1" applyFill="1" applyBorder="1" applyAlignment="1">
      <alignment vertical="center"/>
    </xf>
    <xf numFmtId="0" fontId="51" fillId="2" borderId="5" xfId="0" applyFont="1" applyFill="1" applyBorder="1" applyAlignment="1">
      <alignment vertical="center"/>
    </xf>
    <xf numFmtId="0" fontId="51" fillId="2" borderId="1" xfId="0" applyFont="1" applyFill="1" applyBorder="1" applyAlignment="1">
      <alignment vertical="center" wrapText="1"/>
    </xf>
    <xf numFmtId="0" fontId="29" fillId="4" borderId="1" xfId="0" applyFont="1" applyFill="1" applyBorder="1" applyAlignment="1">
      <alignment vertical="center" wrapText="1"/>
    </xf>
    <xf numFmtId="0" fontId="29" fillId="4" borderId="1" xfId="0" applyFont="1" applyFill="1" applyBorder="1" applyAlignment="1">
      <alignment vertical="center"/>
    </xf>
    <xf numFmtId="185" fontId="9" fillId="0" borderId="0" xfId="3" applyNumberFormat="1" applyFont="1"/>
    <xf numFmtId="43" fontId="0" fillId="0" borderId="0" xfId="0" applyNumberFormat="1"/>
    <xf numFmtId="0" fontId="28" fillId="0" borderId="7" xfId="0" applyFont="1" applyBorder="1" applyAlignment="1">
      <alignment horizontal="left" vertical="top"/>
    </xf>
    <xf numFmtId="0" fontId="28" fillId="0" borderId="9" xfId="0" applyFont="1" applyBorder="1" applyAlignment="1">
      <alignment horizontal="left" vertical="top"/>
    </xf>
    <xf numFmtId="0" fontId="64" fillId="0" borderId="6" xfId="1" applyFont="1" applyFill="1" applyBorder="1" applyAlignment="1">
      <alignment horizontal="left" vertical="top" wrapText="1"/>
    </xf>
    <xf numFmtId="0" fontId="64" fillId="0" borderId="10" xfId="1" applyFont="1" applyFill="1" applyBorder="1" applyAlignment="1">
      <alignment horizontal="left" vertical="top" wrapText="1"/>
    </xf>
    <xf numFmtId="0" fontId="64" fillId="0" borderId="8" xfId="1" applyFont="1" applyFill="1" applyBorder="1" applyAlignment="1">
      <alignment horizontal="left" vertical="top" wrapText="1"/>
    </xf>
    <xf numFmtId="0" fontId="64" fillId="0" borderId="10" xfId="1" applyFont="1" applyFill="1" applyBorder="1" applyAlignment="1">
      <alignment horizontal="left" vertical="top"/>
    </xf>
    <xf numFmtId="0" fontId="9" fillId="0" borderId="10" xfId="1" applyFont="1" applyFill="1" applyBorder="1" applyAlignment="1">
      <alignment horizontal="left" vertical="top" wrapText="1"/>
    </xf>
    <xf numFmtId="0" fontId="9" fillId="0" borderId="6" xfId="1" applyFont="1" applyFill="1" applyBorder="1" applyAlignment="1">
      <alignment horizontal="left" vertical="top" wrapText="1"/>
    </xf>
    <xf numFmtId="0" fontId="9" fillId="0" borderId="8" xfId="0" applyFont="1" applyBorder="1" applyAlignment="1">
      <alignment vertical="top" wrapText="1"/>
    </xf>
    <xf numFmtId="0" fontId="52" fillId="0" borderId="4" xfId="1" applyFont="1" applyFill="1" applyBorder="1" applyAlignment="1">
      <alignment horizontal="left" vertical="top" wrapText="1"/>
    </xf>
    <xf numFmtId="0" fontId="52" fillId="0" borderId="6" xfId="1" applyFont="1" applyFill="1" applyBorder="1" applyAlignment="1">
      <alignment horizontal="left" vertical="top" wrapText="1"/>
    </xf>
    <xf numFmtId="0" fontId="52" fillId="0" borderId="10" xfId="1" applyFont="1" applyFill="1" applyBorder="1" applyAlignment="1">
      <alignment horizontal="left" vertical="top"/>
    </xf>
    <xf numFmtId="0" fontId="52" fillId="0" borderId="10" xfId="1" applyFont="1" applyFill="1" applyBorder="1" applyAlignment="1">
      <alignment horizontal="left" vertical="top" wrapText="1"/>
    </xf>
    <xf numFmtId="0" fontId="52" fillId="0" borderId="11" xfId="1" applyFont="1" applyFill="1" applyBorder="1" applyAlignment="1">
      <alignment horizontal="left" vertical="top"/>
    </xf>
    <xf numFmtId="0" fontId="52" fillId="0" borderId="8" xfId="1" applyFont="1" applyFill="1" applyBorder="1" applyAlignment="1">
      <alignment horizontal="left" vertical="top" wrapText="1"/>
    </xf>
    <xf numFmtId="0" fontId="52" fillId="0" borderId="8" xfId="1" applyFont="1" applyFill="1" applyBorder="1" applyAlignment="1">
      <alignment horizontal="left" vertical="top"/>
    </xf>
    <xf numFmtId="0" fontId="52" fillId="0" borderId="6" xfId="1" applyFont="1" applyFill="1" applyBorder="1" applyAlignment="1">
      <alignment horizontal="left" vertical="top"/>
    </xf>
    <xf numFmtId="0" fontId="52" fillId="0" borderId="7" xfId="1" applyFont="1" applyBorder="1" applyAlignment="1">
      <alignment horizontal="left" vertical="top"/>
    </xf>
    <xf numFmtId="0" fontId="52" fillId="0" borderId="5" xfId="1" applyFont="1" applyBorder="1" applyAlignment="1">
      <alignment horizontal="left" vertical="top"/>
    </xf>
    <xf numFmtId="0" fontId="52" fillId="0" borderId="11" xfId="1" applyFont="1" applyBorder="1" applyAlignment="1">
      <alignment horizontal="left" vertical="top"/>
    </xf>
    <xf numFmtId="0" fontId="28" fillId="0" borderId="11" xfId="0" applyFont="1" applyBorder="1" applyAlignment="1">
      <alignment horizontal="left" vertical="top"/>
    </xf>
    <xf numFmtId="0" fontId="52" fillId="0" borderId="9" xfId="1" applyFont="1" applyFill="1" applyBorder="1" applyAlignment="1">
      <alignment horizontal="left" vertical="top"/>
    </xf>
    <xf numFmtId="0" fontId="52" fillId="0" borderId="9" xfId="1" applyFont="1" applyBorder="1" applyAlignment="1">
      <alignment horizontal="left" vertical="top"/>
    </xf>
    <xf numFmtId="0" fontId="28" fillId="0" borderId="9" xfId="0" applyFont="1" applyBorder="1" applyAlignment="1">
      <alignment vertical="top" wrapText="1"/>
    </xf>
    <xf numFmtId="0" fontId="52" fillId="0" borderId="4" xfId="1" applyFont="1" applyFill="1" applyBorder="1" applyAlignment="1">
      <alignment horizontal="left" vertical="top"/>
    </xf>
    <xf numFmtId="0" fontId="28" fillId="0" borderId="5" xfId="0" applyFont="1" applyBorder="1" applyAlignment="1">
      <alignment vertical="top" wrapText="1"/>
    </xf>
    <xf numFmtId="0" fontId="52" fillId="0" borderId="7" xfId="1" applyFont="1" applyFill="1" applyBorder="1" applyAlignment="1">
      <alignment horizontal="left" vertical="top"/>
    </xf>
    <xf numFmtId="0" fontId="52" fillId="0" borderId="39" xfId="1" applyFont="1" applyFill="1" applyBorder="1" applyAlignment="1">
      <alignment horizontal="left" vertical="top"/>
    </xf>
    <xf numFmtId="0" fontId="52" fillId="0" borderId="6" xfId="0" applyFont="1" applyBorder="1" applyAlignment="1">
      <alignment horizontal="left" vertical="top"/>
    </xf>
    <xf numFmtId="0" fontId="66" fillId="0" borderId="10" xfId="1" applyFont="1" applyBorder="1" applyAlignment="1">
      <alignment horizontal="left" vertical="top"/>
    </xf>
    <xf numFmtId="0" fontId="66" fillId="0" borderId="10" xfId="1" applyFont="1" applyBorder="1" applyAlignment="1">
      <alignment horizontal="left" vertical="top" wrapText="1"/>
    </xf>
    <xf numFmtId="0" fontId="52" fillId="0" borderId="5" xfId="1" applyFont="1" applyFill="1" applyBorder="1" applyAlignment="1">
      <alignment horizontal="left" vertical="top"/>
    </xf>
    <xf numFmtId="0" fontId="3" fillId="0" borderId="9" xfId="0" applyFont="1" applyBorder="1"/>
    <xf numFmtId="0" fontId="68" fillId="0" borderId="0" xfId="0" applyFont="1"/>
    <xf numFmtId="0" fontId="34" fillId="0" borderId="0" xfId="0" applyFont="1"/>
    <xf numFmtId="0" fontId="67" fillId="0" borderId="0" xfId="0" applyFont="1"/>
    <xf numFmtId="0" fontId="52" fillId="0" borderId="4" xfId="0" applyFont="1" applyBorder="1" applyAlignment="1">
      <alignment horizontal="left" vertical="top" wrapText="1"/>
    </xf>
    <xf numFmtId="0" fontId="70" fillId="0" borderId="0" xfId="0" applyFont="1"/>
    <xf numFmtId="0" fontId="28" fillId="0" borderId="5" xfId="0" applyFont="1" applyBorder="1" applyAlignment="1">
      <alignment horizontal="left" vertical="top" wrapText="1"/>
    </xf>
    <xf numFmtId="181" fontId="28" fillId="0" borderId="0" xfId="0" applyNumberFormat="1" applyFont="1"/>
    <xf numFmtId="181" fontId="28" fillId="0" borderId="24" xfId="0" applyNumberFormat="1" applyFont="1" applyBorder="1" applyAlignment="1">
      <alignment horizontal="right"/>
    </xf>
    <xf numFmtId="181" fontId="28" fillId="0" borderId="49" xfId="0" applyNumberFormat="1" applyFont="1" applyBorder="1" applyAlignment="1">
      <alignment horizontal="right"/>
    </xf>
    <xf numFmtId="181" fontId="28" fillId="0" borderId="35" xfId="0" applyNumberFormat="1" applyFont="1" applyBorder="1" applyAlignment="1">
      <alignment horizontal="right"/>
    </xf>
    <xf numFmtId="181" fontId="28" fillId="0" borderId="36" xfId="0" applyNumberFormat="1" applyFont="1" applyBorder="1" applyAlignment="1">
      <alignment horizontal="right"/>
    </xf>
    <xf numFmtId="0" fontId="71" fillId="0" borderId="0" xfId="0" applyFont="1"/>
    <xf numFmtId="0" fontId="71" fillId="0" borderId="0" xfId="0" applyFont="1" applyAlignment="1">
      <alignment horizontal="left" wrapText="1"/>
    </xf>
    <xf numFmtId="0" fontId="9" fillId="0" borderId="0" xfId="0" applyFont="1" applyAlignment="1">
      <alignment horizontal="left" vertical="center" wrapText="1"/>
    </xf>
    <xf numFmtId="0" fontId="17" fillId="0" borderId="0" xfId="0" applyFont="1" applyAlignment="1">
      <alignment horizontal="left" vertical="top" wrapText="1"/>
    </xf>
    <xf numFmtId="0" fontId="0" fillId="0" borderId="0" xfId="0" applyAlignment="1">
      <alignment horizontal="left" vertical="top" wrapText="1"/>
    </xf>
    <xf numFmtId="0" fontId="18" fillId="0" borderId="0" xfId="0" applyFont="1" applyAlignment="1">
      <alignment horizontal="left" vertical="top" wrapText="1"/>
    </xf>
    <xf numFmtId="0" fontId="36" fillId="0" borderId="16" xfId="0" applyFont="1" applyBorder="1" applyAlignment="1">
      <alignment horizontal="center" vertical="center"/>
    </xf>
    <xf numFmtId="0" fontId="27" fillId="0" borderId="24" xfId="1" applyFont="1" applyBorder="1" applyAlignment="1" applyProtection="1">
      <alignment horizontal="left" vertical="top" wrapText="1"/>
    </xf>
    <xf numFmtId="0" fontId="27" fillId="0" borderId="24" xfId="1" applyFont="1" applyFill="1" applyBorder="1" applyAlignment="1" applyProtection="1">
      <alignment horizontal="left" vertical="top" wrapText="1"/>
    </xf>
    <xf numFmtId="0" fontId="17" fillId="0" borderId="24" xfId="0" applyFont="1" applyBorder="1" applyAlignment="1">
      <alignment horizontal="left" vertical="top" wrapText="1"/>
    </xf>
    <xf numFmtId="0" fontId="9" fillId="0" borderId="15" xfId="0" applyFont="1" applyBorder="1" applyAlignment="1">
      <alignment horizontal="left" vertical="top" wrapText="1"/>
    </xf>
    <xf numFmtId="0" fontId="37" fillId="0" borderId="19" xfId="0" applyFont="1" applyBorder="1" applyAlignment="1">
      <alignment horizontal="center"/>
    </xf>
    <xf numFmtId="0" fontId="37" fillId="0" borderId="15" xfId="0" applyFont="1" applyBorder="1" applyAlignment="1">
      <alignment horizontal="center"/>
    </xf>
    <xf numFmtId="0" fontId="37" fillId="0" borderId="20" xfId="0" applyFont="1" applyBorder="1" applyAlignment="1">
      <alignment horizontal="center"/>
    </xf>
    <xf numFmtId="0" fontId="9" fillId="0" borderId="0" xfId="0" applyFont="1" applyAlignment="1">
      <alignment horizontal="left" vertical="top" wrapText="1"/>
    </xf>
    <xf numFmtId="0" fontId="67" fillId="0" borderId="24" xfId="0" applyFont="1" applyBorder="1" applyAlignment="1">
      <alignment horizontal="left" vertical="top" wrapText="1"/>
    </xf>
    <xf numFmtId="0" fontId="27" fillId="0" borderId="24" xfId="0" applyFont="1" applyBorder="1" applyAlignment="1">
      <alignment horizontal="left" vertical="center" wrapText="1"/>
    </xf>
    <xf numFmtId="0" fontId="27" fillId="0" borderId="24" xfId="0" applyFont="1" applyBorder="1" applyAlignment="1">
      <alignment horizontal="left" vertical="top" wrapText="1"/>
    </xf>
    <xf numFmtId="0" fontId="27" fillId="0" borderId="0" xfId="0" applyFont="1" applyAlignment="1">
      <alignment horizontal="left" vertical="top" wrapText="1"/>
    </xf>
    <xf numFmtId="0" fontId="67" fillId="0" borderId="0" xfId="0" applyFont="1" applyAlignment="1">
      <alignment horizontal="left" vertical="top" wrapText="1"/>
    </xf>
    <xf numFmtId="0" fontId="28" fillId="0" borderId="15" xfId="0" applyFont="1" applyBorder="1" applyAlignment="1">
      <alignment horizontal="left" vertical="top" wrapText="1"/>
    </xf>
    <xf numFmtId="0" fontId="27" fillId="0" borderId="0" xfId="0" applyFont="1" applyAlignment="1">
      <alignment horizontal="left" vertical="top"/>
    </xf>
    <xf numFmtId="0" fontId="28" fillId="0" borderId="6" xfId="0" applyFont="1" applyBorder="1" applyAlignment="1">
      <alignment horizontal="left" vertical="top" wrapText="1"/>
    </xf>
    <xf numFmtId="0" fontId="28" fillId="0" borderId="8" xfId="0" applyFont="1" applyBorder="1" applyAlignment="1">
      <alignment horizontal="left" vertical="top" wrapText="1"/>
    </xf>
    <xf numFmtId="0" fontId="28" fillId="0" borderId="10" xfId="0" applyFont="1" applyBorder="1" applyAlignment="1">
      <alignment horizontal="left" vertical="top" wrapText="1"/>
    </xf>
    <xf numFmtId="0" fontId="0" fillId="0" borderId="10" xfId="0" applyBorder="1" applyAlignment="1">
      <alignment horizontal="left" vertical="top" wrapText="1"/>
    </xf>
    <xf numFmtId="0" fontId="0" fillId="0" borderId="8" xfId="0" applyBorder="1" applyAlignment="1">
      <alignment horizontal="left" vertical="top" wrapText="1"/>
    </xf>
    <xf numFmtId="0" fontId="69" fillId="0" borderId="6" xfId="0" applyFont="1" applyBorder="1" applyAlignment="1">
      <alignment horizontal="left" vertical="top" wrapText="1"/>
    </xf>
    <xf numFmtId="0" fontId="69" fillId="0" borderId="8" xfId="0" applyFont="1" applyBorder="1" applyAlignment="1">
      <alignment horizontal="left" vertical="top" wrapText="1"/>
    </xf>
    <xf numFmtId="0" fontId="69" fillId="0" borderId="10" xfId="0" applyFont="1" applyBorder="1" applyAlignment="1">
      <alignment horizontal="left" vertical="top" wrapText="1"/>
    </xf>
    <xf numFmtId="0" fontId="29" fillId="3" borderId="12" xfId="0" applyFont="1" applyFill="1" applyBorder="1" applyAlignment="1">
      <alignment horizontal="left" vertical="top" wrapText="1"/>
    </xf>
    <xf numFmtId="0" fontId="29" fillId="3" borderId="13" xfId="0" applyFont="1" applyFill="1" applyBorder="1" applyAlignment="1">
      <alignment horizontal="left" vertical="top" wrapText="1"/>
    </xf>
    <xf numFmtId="0" fontId="0" fillId="0" borderId="14" xfId="0" applyBorder="1" applyAlignment="1">
      <alignment horizontal="left" vertical="top" wrapText="1"/>
    </xf>
    <xf numFmtId="0" fontId="29" fillId="3" borderId="14" xfId="0" applyFont="1" applyFill="1" applyBorder="1" applyAlignment="1">
      <alignment horizontal="left" vertical="top" wrapText="1"/>
    </xf>
    <xf numFmtId="0" fontId="29" fillId="3" borderId="29" xfId="0" applyFont="1" applyFill="1" applyBorder="1" applyAlignment="1">
      <alignment horizontal="left" vertical="top" wrapText="1"/>
    </xf>
    <xf numFmtId="0" fontId="29" fillId="3" borderId="2" xfId="0" applyFont="1" applyFill="1" applyBorder="1" applyAlignment="1">
      <alignment horizontal="left" vertical="top" wrapText="1"/>
    </xf>
    <xf numFmtId="0" fontId="29" fillId="3" borderId="0" xfId="0" applyFont="1" applyFill="1" applyAlignment="1">
      <alignment horizontal="left" vertical="top" wrapText="1"/>
    </xf>
    <xf numFmtId="0" fontId="28" fillId="0" borderId="9" xfId="0" applyFont="1" applyBorder="1" applyAlignment="1">
      <alignment horizontal="left" vertical="top" wrapText="1"/>
    </xf>
    <xf numFmtId="0" fontId="0" fillId="0" borderId="13" xfId="0" applyBorder="1" applyAlignment="1">
      <alignment horizontal="left" vertical="top" wrapText="1"/>
    </xf>
    <xf numFmtId="0" fontId="29" fillId="0" borderId="0" xfId="0" applyFont="1" applyAlignment="1">
      <alignment horizontal="left" vertical="top" wrapText="1"/>
    </xf>
    <xf numFmtId="0" fontId="29" fillId="3" borderId="3" xfId="0" applyFont="1" applyFill="1" applyBorder="1" applyAlignment="1">
      <alignment horizontal="left" vertical="top" wrapText="1"/>
    </xf>
    <xf numFmtId="0" fontId="51" fillId="2" borderId="2" xfId="0" applyFont="1" applyFill="1" applyBorder="1" applyAlignment="1">
      <alignment horizontal="left" vertical="center"/>
    </xf>
    <xf numFmtId="0" fontId="28" fillId="3" borderId="6" xfId="0" applyFont="1" applyFill="1" applyBorder="1" applyAlignment="1">
      <alignment horizontal="left" vertical="top" wrapText="1"/>
    </xf>
    <xf numFmtId="0" fontId="28" fillId="3" borderId="8" xfId="0" applyFont="1" applyFill="1" applyBorder="1" applyAlignment="1">
      <alignment horizontal="left" vertical="top" wrapText="1"/>
    </xf>
    <xf numFmtId="0" fontId="28" fillId="3" borderId="10" xfId="0" applyFont="1" applyFill="1" applyBorder="1" applyAlignment="1">
      <alignment horizontal="left" vertical="top" wrapText="1"/>
    </xf>
    <xf numFmtId="0" fontId="28" fillId="3" borderId="4" xfId="0" applyFont="1" applyFill="1" applyBorder="1" applyAlignment="1">
      <alignment horizontal="left" vertical="top" wrapText="1"/>
    </xf>
    <xf numFmtId="0" fontId="28" fillId="0" borderId="4" xfId="0" applyFont="1" applyBorder="1" applyAlignment="1">
      <alignment horizontal="left" vertical="top" wrapText="1"/>
    </xf>
    <xf numFmtId="0" fontId="28" fillId="3" borderId="7" xfId="0" applyFont="1" applyFill="1" applyBorder="1" applyAlignment="1">
      <alignment horizontal="left" vertical="top" wrapText="1"/>
    </xf>
    <xf numFmtId="0" fontId="28" fillId="3" borderId="11" xfId="0" applyFont="1" applyFill="1" applyBorder="1" applyAlignment="1">
      <alignment horizontal="left" vertical="top" wrapText="1"/>
    </xf>
    <xf numFmtId="0" fontId="28" fillId="3" borderId="9" xfId="0" applyFont="1" applyFill="1" applyBorder="1" applyAlignment="1">
      <alignment horizontal="left" vertical="top" wrapText="1"/>
    </xf>
    <xf numFmtId="0" fontId="63" fillId="0" borderId="6" xfId="0" applyFont="1" applyBorder="1" applyAlignment="1">
      <alignment horizontal="left" vertical="top" wrapText="1"/>
    </xf>
    <xf numFmtId="0" fontId="63" fillId="0" borderId="8" xfId="0" applyFont="1" applyBorder="1" applyAlignment="1">
      <alignment horizontal="left" vertical="top" wrapText="1"/>
    </xf>
    <xf numFmtId="0" fontId="29" fillId="3" borderId="37" xfId="0" applyFont="1" applyFill="1" applyBorder="1" applyAlignment="1">
      <alignment horizontal="left" vertical="top" wrapText="1"/>
    </xf>
    <xf numFmtId="0" fontId="28" fillId="3" borderId="40" xfId="0" applyFont="1" applyFill="1" applyBorder="1" applyAlignment="1">
      <alignment horizontal="left" vertical="top" wrapText="1"/>
    </xf>
    <xf numFmtId="0" fontId="28" fillId="0" borderId="12" xfId="0" applyFont="1" applyBorder="1" applyAlignment="1">
      <alignment horizontal="left" vertical="top" wrapText="1"/>
    </xf>
    <xf numFmtId="0" fontId="28" fillId="0" borderId="38" xfId="0" applyFont="1" applyBorder="1" applyAlignment="1">
      <alignment horizontal="left" vertical="top" wrapText="1"/>
    </xf>
  </cellXfs>
  <cellStyles count="5">
    <cellStyle name="Comma" xfId="2" builtinId="3"/>
    <cellStyle name="Comma 2" xfId="4" xr:uid="{AE6C3D32-945F-40A3-B83E-6C8C7FC0B09A}"/>
    <cellStyle name="Hyperlink" xfId="1" builtinId="8"/>
    <cellStyle name="Normal" xfId="0" builtinId="0"/>
    <cellStyle name="Per cent" xfId="3" builtinId="5"/>
  </cellStyles>
  <dxfs count="0"/>
  <tableStyles count="0" defaultTableStyle="TableStyleMedium2" defaultPivotStyle="PivotStyleLight16"/>
  <colors>
    <mruColors>
      <color rgb="FFF2F2F2"/>
      <color rgb="FF002F1D"/>
      <color rgb="FFEDF1F7"/>
      <color rgb="FFFFFFFF"/>
      <color rgb="FF22549F"/>
      <color rgb="FFD8E1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47615</xdr:colOff>
      <xdr:row>63</xdr:row>
      <xdr:rowOff>9524</xdr:rowOff>
    </xdr:from>
    <xdr:to>
      <xdr:col>5</xdr:col>
      <xdr:colOff>522643</xdr:colOff>
      <xdr:row>70</xdr:row>
      <xdr:rowOff>2699</xdr:rowOff>
    </xdr:to>
    <xdr:pic>
      <xdr:nvPicPr>
        <xdr:cNvPr id="4" name="Picture 3" descr="A screen shot of a computer&#10;&#10;AI-generated content may be incorrect.">
          <a:extLst>
            <a:ext uri="{FF2B5EF4-FFF2-40B4-BE49-F238E27FC236}">
              <a16:creationId xmlns:a16="http://schemas.microsoft.com/office/drawing/2014/main" id="{99D10305-8674-4E64-B9FE-49451F7ACB34}"/>
            </a:ext>
          </a:extLst>
        </xdr:cNvPr>
        <xdr:cNvPicPr>
          <a:picLocks noChangeAspect="1"/>
        </xdr:cNvPicPr>
      </xdr:nvPicPr>
      <xdr:blipFill>
        <a:blip xmlns:r="http://schemas.openxmlformats.org/officeDocument/2006/relationships" r:embed="rId1"/>
        <a:stretch>
          <a:fillRect/>
        </a:stretch>
      </xdr:blipFill>
      <xdr:spPr>
        <a:xfrm>
          <a:off x="228590" y="9277349"/>
          <a:ext cx="2843578" cy="1260000"/>
        </a:xfrm>
        <a:prstGeom prst="rect">
          <a:avLst/>
        </a:prstGeom>
      </xdr:spPr>
    </xdr:pic>
    <xdr:clientData/>
  </xdr:twoCellAnchor>
  <xdr:twoCellAnchor editAs="oneCell">
    <xdr:from>
      <xdr:col>6</xdr:col>
      <xdr:colOff>413358</xdr:colOff>
      <xdr:row>62</xdr:row>
      <xdr:rowOff>6793</xdr:rowOff>
    </xdr:from>
    <xdr:to>
      <xdr:col>9</xdr:col>
      <xdr:colOff>161925</xdr:colOff>
      <xdr:row>70</xdr:row>
      <xdr:rowOff>88423</xdr:rowOff>
    </xdr:to>
    <xdr:pic>
      <xdr:nvPicPr>
        <xdr:cNvPr id="5" name="Picture 4">
          <a:extLst>
            <a:ext uri="{FF2B5EF4-FFF2-40B4-BE49-F238E27FC236}">
              <a16:creationId xmlns:a16="http://schemas.microsoft.com/office/drawing/2014/main" id="{8C927957-C0D5-C7E6-8075-3DEA0791623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547083" y="12227368"/>
          <a:ext cx="1520217" cy="1529430"/>
        </a:xfrm>
        <a:prstGeom prst="rect">
          <a:avLst/>
        </a:prstGeom>
      </xdr:spPr>
    </xdr:pic>
    <xdr:clientData/>
  </xdr:twoCellAnchor>
  <xdr:twoCellAnchor editAs="oneCell">
    <xdr:from>
      <xdr:col>9</xdr:col>
      <xdr:colOff>504825</xdr:colOff>
      <xdr:row>63</xdr:row>
      <xdr:rowOff>76200</xdr:rowOff>
    </xdr:from>
    <xdr:to>
      <xdr:col>13</xdr:col>
      <xdr:colOff>219075</xdr:colOff>
      <xdr:row>70</xdr:row>
      <xdr:rowOff>124460</xdr:rowOff>
    </xdr:to>
    <xdr:pic>
      <xdr:nvPicPr>
        <xdr:cNvPr id="3" name="Picture 2">
          <a:extLst>
            <a:ext uri="{FF2B5EF4-FFF2-40B4-BE49-F238E27FC236}">
              <a16:creationId xmlns:a16="http://schemas.microsoft.com/office/drawing/2014/main" id="{0ED443CB-F5C5-E510-1164-C8B82D13A28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0200" y="8963025"/>
          <a:ext cx="2076450" cy="1315085"/>
        </a:xfrm>
        <a:prstGeom prst="rect">
          <a:avLst/>
        </a:prstGeom>
        <a:noFill/>
        <a:ln>
          <a:noFill/>
        </a:ln>
      </xdr:spPr>
    </xdr:pic>
    <xdr:clientData/>
  </xdr:twoCellAnchor>
  <xdr:twoCellAnchor>
    <xdr:from>
      <xdr:col>0</xdr:col>
      <xdr:colOff>0</xdr:colOff>
      <xdr:row>0</xdr:row>
      <xdr:rowOff>0</xdr:rowOff>
    </xdr:from>
    <xdr:to>
      <xdr:col>23</xdr:col>
      <xdr:colOff>6350</xdr:colOff>
      <xdr:row>15</xdr:row>
      <xdr:rowOff>6350</xdr:rowOff>
    </xdr:to>
    <xdr:grpSp>
      <xdr:nvGrpSpPr>
        <xdr:cNvPr id="7" name="Group 6">
          <a:extLst>
            <a:ext uri="{FF2B5EF4-FFF2-40B4-BE49-F238E27FC236}">
              <a16:creationId xmlns:a16="http://schemas.microsoft.com/office/drawing/2014/main" id="{6DA61EDD-8035-41F9-B97D-404B02BB9395}"/>
            </a:ext>
          </a:extLst>
        </xdr:cNvPr>
        <xdr:cNvGrpSpPr/>
      </xdr:nvGrpSpPr>
      <xdr:grpSpPr>
        <a:xfrm>
          <a:off x="0" y="0"/>
          <a:ext cx="14029055" cy="2903855"/>
          <a:chOff x="0" y="0"/>
          <a:chExt cx="13763624" cy="2905125"/>
        </a:xfrm>
      </xdr:grpSpPr>
      <xdr:pic>
        <xdr:nvPicPr>
          <xdr:cNvPr id="8" name="Picture 7">
            <a:extLst>
              <a:ext uri="{FF2B5EF4-FFF2-40B4-BE49-F238E27FC236}">
                <a16:creationId xmlns:a16="http://schemas.microsoft.com/office/drawing/2014/main" id="{72D1F79E-2251-8B4C-7DFE-310315E0AB3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4233" b="47303"/>
          <a:stretch>
            <a:fillRect/>
          </a:stretch>
        </xdr:blipFill>
        <xdr:spPr bwMode="auto">
          <a:xfrm>
            <a:off x="0" y="0"/>
            <a:ext cx="13763624" cy="2905125"/>
          </a:xfrm>
          <a:prstGeom prst="rect">
            <a:avLst/>
          </a:prstGeom>
          <a:noFill/>
          <a:ln>
            <a:noFill/>
          </a:ln>
          <a:extLst>
            <a:ext uri="{53640926-AAD7-44D8-BBD7-CCE9431645EC}">
              <a14:shadowObscured xmlns:a14="http://schemas.microsoft.com/office/drawing/2010/main"/>
            </a:ext>
          </a:extLst>
        </xdr:spPr>
      </xdr:pic>
      <xdr:pic>
        <xdr:nvPicPr>
          <xdr:cNvPr id="10" name="Picture 9">
            <a:extLst>
              <a:ext uri="{FF2B5EF4-FFF2-40B4-BE49-F238E27FC236}">
                <a16:creationId xmlns:a16="http://schemas.microsoft.com/office/drawing/2014/main" id="{815E19D6-8ABC-C746-E654-2E367CCBA53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72226" y="342899"/>
            <a:ext cx="3085347" cy="54338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19050</xdr:colOff>
      <xdr:row>15</xdr:row>
      <xdr:rowOff>6350</xdr:rowOff>
    </xdr:to>
    <xdr:grpSp>
      <xdr:nvGrpSpPr>
        <xdr:cNvPr id="2" name="Group 1">
          <a:extLst>
            <a:ext uri="{FF2B5EF4-FFF2-40B4-BE49-F238E27FC236}">
              <a16:creationId xmlns:a16="http://schemas.microsoft.com/office/drawing/2014/main" id="{0A5CBFFD-A592-494A-8540-A6619686067F}"/>
            </a:ext>
          </a:extLst>
        </xdr:cNvPr>
        <xdr:cNvGrpSpPr/>
      </xdr:nvGrpSpPr>
      <xdr:grpSpPr>
        <a:xfrm>
          <a:off x="0" y="0"/>
          <a:ext cx="14236065" cy="2903855"/>
          <a:chOff x="0" y="0"/>
          <a:chExt cx="13763624" cy="2905125"/>
        </a:xfrm>
      </xdr:grpSpPr>
      <xdr:pic>
        <xdr:nvPicPr>
          <xdr:cNvPr id="7" name="Picture 6">
            <a:extLst>
              <a:ext uri="{FF2B5EF4-FFF2-40B4-BE49-F238E27FC236}">
                <a16:creationId xmlns:a16="http://schemas.microsoft.com/office/drawing/2014/main" id="{DCC659EA-8865-21FE-C461-CE6A675F0DE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233" b="47303"/>
          <a:stretch>
            <a:fillRect/>
          </a:stretch>
        </xdr:blipFill>
        <xdr:spPr bwMode="auto">
          <a:xfrm>
            <a:off x="0" y="0"/>
            <a:ext cx="13763624" cy="2905125"/>
          </a:xfrm>
          <a:prstGeom prst="rect">
            <a:avLst/>
          </a:prstGeom>
          <a:noFill/>
          <a:ln>
            <a:noFill/>
          </a:ln>
          <a:extLst>
            <a:ext uri="{53640926-AAD7-44D8-BBD7-CCE9431645EC}">
              <a14:shadowObscured xmlns:a14="http://schemas.microsoft.com/office/drawing/2010/main"/>
            </a:ext>
          </a:extLst>
        </xdr:spPr>
      </xdr:pic>
      <xdr:pic>
        <xdr:nvPicPr>
          <xdr:cNvPr id="8" name="Picture 7">
            <a:extLst>
              <a:ext uri="{FF2B5EF4-FFF2-40B4-BE49-F238E27FC236}">
                <a16:creationId xmlns:a16="http://schemas.microsoft.com/office/drawing/2014/main" id="{21F538FD-F4D1-177A-983D-4B480C5075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226" y="342899"/>
            <a:ext cx="3085347" cy="54338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19050</xdr:colOff>
      <xdr:row>15</xdr:row>
      <xdr:rowOff>9525</xdr:rowOff>
    </xdr:to>
    <xdr:grpSp>
      <xdr:nvGrpSpPr>
        <xdr:cNvPr id="11" name="Group 10">
          <a:extLst>
            <a:ext uri="{FF2B5EF4-FFF2-40B4-BE49-F238E27FC236}">
              <a16:creationId xmlns:a16="http://schemas.microsoft.com/office/drawing/2014/main" id="{996FFD35-1122-45C6-8C9F-A3E55CCAAA51}"/>
            </a:ext>
          </a:extLst>
        </xdr:cNvPr>
        <xdr:cNvGrpSpPr/>
      </xdr:nvGrpSpPr>
      <xdr:grpSpPr>
        <a:xfrm>
          <a:off x="0" y="0"/>
          <a:ext cx="14217015" cy="2907030"/>
          <a:chOff x="0" y="0"/>
          <a:chExt cx="13763624" cy="2905125"/>
        </a:xfrm>
      </xdr:grpSpPr>
      <xdr:pic>
        <xdr:nvPicPr>
          <xdr:cNvPr id="12" name="Picture 11">
            <a:extLst>
              <a:ext uri="{FF2B5EF4-FFF2-40B4-BE49-F238E27FC236}">
                <a16:creationId xmlns:a16="http://schemas.microsoft.com/office/drawing/2014/main" id="{AE2B5D81-8032-F0B2-4644-B16843FB51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233" b="47303"/>
          <a:stretch>
            <a:fillRect/>
          </a:stretch>
        </xdr:blipFill>
        <xdr:spPr bwMode="auto">
          <a:xfrm>
            <a:off x="0" y="0"/>
            <a:ext cx="13763624" cy="2905125"/>
          </a:xfrm>
          <a:prstGeom prst="rect">
            <a:avLst/>
          </a:prstGeom>
          <a:noFill/>
          <a:ln>
            <a:noFill/>
          </a:ln>
          <a:extLst>
            <a:ext uri="{53640926-AAD7-44D8-BBD7-CCE9431645EC}">
              <a14:shadowObscured xmlns:a14="http://schemas.microsoft.com/office/drawing/2010/main"/>
            </a:ext>
          </a:extLst>
        </xdr:spPr>
      </xdr:pic>
      <xdr:pic>
        <xdr:nvPicPr>
          <xdr:cNvPr id="13" name="Picture 12">
            <a:extLst>
              <a:ext uri="{FF2B5EF4-FFF2-40B4-BE49-F238E27FC236}">
                <a16:creationId xmlns:a16="http://schemas.microsoft.com/office/drawing/2014/main" id="{13BF17A0-B245-08B3-91E9-F2CE4D74DB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226" y="342899"/>
            <a:ext cx="3085347" cy="54338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9525</xdr:colOff>
      <xdr:row>15</xdr:row>
      <xdr:rowOff>9525</xdr:rowOff>
    </xdr:to>
    <xdr:grpSp>
      <xdr:nvGrpSpPr>
        <xdr:cNvPr id="8" name="Group 7">
          <a:extLst>
            <a:ext uri="{FF2B5EF4-FFF2-40B4-BE49-F238E27FC236}">
              <a16:creationId xmlns:a16="http://schemas.microsoft.com/office/drawing/2014/main" id="{442345E5-6354-4EE7-9B07-453E4129C41F}"/>
            </a:ext>
          </a:extLst>
        </xdr:cNvPr>
        <xdr:cNvGrpSpPr/>
      </xdr:nvGrpSpPr>
      <xdr:grpSpPr>
        <a:xfrm>
          <a:off x="0" y="0"/>
          <a:ext cx="14232255" cy="2907030"/>
          <a:chOff x="0" y="0"/>
          <a:chExt cx="13763624" cy="2905125"/>
        </a:xfrm>
      </xdr:grpSpPr>
      <xdr:pic>
        <xdr:nvPicPr>
          <xdr:cNvPr id="9" name="Picture 8">
            <a:extLst>
              <a:ext uri="{FF2B5EF4-FFF2-40B4-BE49-F238E27FC236}">
                <a16:creationId xmlns:a16="http://schemas.microsoft.com/office/drawing/2014/main" id="{89377BDD-4B2B-2E95-912C-4C93EAC024D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233" b="47303"/>
          <a:stretch>
            <a:fillRect/>
          </a:stretch>
        </xdr:blipFill>
        <xdr:spPr bwMode="auto">
          <a:xfrm>
            <a:off x="0" y="0"/>
            <a:ext cx="13763624" cy="2905125"/>
          </a:xfrm>
          <a:prstGeom prst="rect">
            <a:avLst/>
          </a:prstGeom>
          <a:noFill/>
          <a:ln>
            <a:noFill/>
          </a:ln>
          <a:extLst>
            <a:ext uri="{53640926-AAD7-44D8-BBD7-CCE9431645EC}">
              <a14:shadowObscured xmlns:a14="http://schemas.microsoft.com/office/drawing/2010/main"/>
            </a:ext>
          </a:extLst>
        </xdr:spPr>
      </xdr:pic>
      <xdr:pic>
        <xdr:nvPicPr>
          <xdr:cNvPr id="10" name="Picture 9">
            <a:extLst>
              <a:ext uri="{FF2B5EF4-FFF2-40B4-BE49-F238E27FC236}">
                <a16:creationId xmlns:a16="http://schemas.microsoft.com/office/drawing/2014/main" id="{35492A02-48CB-E79A-9C71-E9A28F4C68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226" y="342899"/>
            <a:ext cx="3085347" cy="54338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12699</xdr:colOff>
      <xdr:row>15</xdr:row>
      <xdr:rowOff>6350</xdr:rowOff>
    </xdr:to>
    <xdr:grpSp>
      <xdr:nvGrpSpPr>
        <xdr:cNvPr id="3" name="Group 2">
          <a:extLst>
            <a:ext uri="{FF2B5EF4-FFF2-40B4-BE49-F238E27FC236}">
              <a16:creationId xmlns:a16="http://schemas.microsoft.com/office/drawing/2014/main" id="{2C77D347-8E64-1956-B938-78C11334C5CD}"/>
            </a:ext>
          </a:extLst>
        </xdr:cNvPr>
        <xdr:cNvGrpSpPr/>
      </xdr:nvGrpSpPr>
      <xdr:grpSpPr>
        <a:xfrm>
          <a:off x="0" y="0"/>
          <a:ext cx="14151609" cy="2903855"/>
          <a:chOff x="0" y="0"/>
          <a:chExt cx="13763624" cy="2905125"/>
        </a:xfrm>
      </xdr:grpSpPr>
      <xdr:pic>
        <xdr:nvPicPr>
          <xdr:cNvPr id="2" name="Picture 1">
            <a:extLst>
              <a:ext uri="{FF2B5EF4-FFF2-40B4-BE49-F238E27FC236}">
                <a16:creationId xmlns:a16="http://schemas.microsoft.com/office/drawing/2014/main" id="{2FA9F929-B371-012C-04D7-40675832DD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233" b="47303"/>
          <a:stretch>
            <a:fillRect/>
          </a:stretch>
        </xdr:blipFill>
        <xdr:spPr bwMode="auto">
          <a:xfrm>
            <a:off x="0" y="0"/>
            <a:ext cx="13763624" cy="2905125"/>
          </a:xfrm>
          <a:prstGeom prst="rect">
            <a:avLst/>
          </a:prstGeom>
          <a:noFill/>
          <a:ln>
            <a:noFill/>
          </a:ln>
          <a:extLst>
            <a:ext uri="{53640926-AAD7-44D8-BBD7-CCE9431645EC}">
              <a14:shadowObscured xmlns:a14="http://schemas.microsoft.com/office/drawing/2010/main"/>
            </a:ext>
          </a:extLst>
        </xdr:spPr>
      </xdr:pic>
      <xdr:pic>
        <xdr:nvPicPr>
          <xdr:cNvPr id="6" name="Picture 5">
            <a:extLst>
              <a:ext uri="{FF2B5EF4-FFF2-40B4-BE49-F238E27FC236}">
                <a16:creationId xmlns:a16="http://schemas.microsoft.com/office/drawing/2014/main" id="{92897796-1189-2E33-626E-0808BECDB7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226" y="342899"/>
            <a:ext cx="3085347" cy="54338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19050</xdr:colOff>
      <xdr:row>15</xdr:row>
      <xdr:rowOff>6350</xdr:rowOff>
    </xdr:to>
    <xdr:grpSp>
      <xdr:nvGrpSpPr>
        <xdr:cNvPr id="3" name="Group 2">
          <a:extLst>
            <a:ext uri="{FF2B5EF4-FFF2-40B4-BE49-F238E27FC236}">
              <a16:creationId xmlns:a16="http://schemas.microsoft.com/office/drawing/2014/main" id="{87E30B3C-D5F8-453A-B3F5-7F244E9E3E22}"/>
            </a:ext>
          </a:extLst>
        </xdr:cNvPr>
        <xdr:cNvGrpSpPr/>
      </xdr:nvGrpSpPr>
      <xdr:grpSpPr>
        <a:xfrm>
          <a:off x="0" y="0"/>
          <a:ext cx="14150340" cy="2903855"/>
          <a:chOff x="0" y="0"/>
          <a:chExt cx="13763624" cy="2905125"/>
        </a:xfrm>
      </xdr:grpSpPr>
      <xdr:pic>
        <xdr:nvPicPr>
          <xdr:cNvPr id="4" name="Picture 3">
            <a:extLst>
              <a:ext uri="{FF2B5EF4-FFF2-40B4-BE49-F238E27FC236}">
                <a16:creationId xmlns:a16="http://schemas.microsoft.com/office/drawing/2014/main" id="{3912F296-DD92-A286-53FE-91B102E3FFD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233" b="47303"/>
          <a:stretch>
            <a:fillRect/>
          </a:stretch>
        </xdr:blipFill>
        <xdr:spPr bwMode="auto">
          <a:xfrm>
            <a:off x="0" y="0"/>
            <a:ext cx="13763624" cy="2905125"/>
          </a:xfrm>
          <a:prstGeom prst="rect">
            <a:avLst/>
          </a:prstGeom>
          <a:noFill/>
          <a:ln>
            <a:noFill/>
          </a:ln>
          <a:extLst>
            <a:ext uri="{53640926-AAD7-44D8-BBD7-CCE9431645EC}">
              <a14:shadowObscured xmlns:a14="http://schemas.microsoft.com/office/drawing/2010/main"/>
            </a:ext>
          </a:extLst>
        </xdr:spPr>
      </xdr:pic>
      <xdr:pic>
        <xdr:nvPicPr>
          <xdr:cNvPr id="5" name="Picture 4">
            <a:extLst>
              <a:ext uri="{FF2B5EF4-FFF2-40B4-BE49-F238E27FC236}">
                <a16:creationId xmlns:a16="http://schemas.microsoft.com/office/drawing/2014/main" id="{F4C7CF12-5768-F10D-8F37-9B8C25847D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226" y="342899"/>
            <a:ext cx="3085347" cy="54338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athan.DavisDempsey\Downloads\Hansen%20Global%20FY2026%20GHG%20Emissions%20Summary%20DRAFT%20(2).xlsx" TargetMode="External"/><Relationship Id="rId1" Type="http://schemas.openxmlformats.org/officeDocument/2006/relationships/externalLinkPath" Target="file:///C:\Users\Nathan.DavisDempsey\Downloads\Hansen%20Global%20FY2026%20GHG%20Emissions%20Summary%20DRAF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ssumptions"/>
      <sheetName val="GHG Protocol Summary"/>
      <sheetName val="Graph Data"/>
      <sheetName val=" Category Summary"/>
      <sheetName val="Activity Summary"/>
      <sheetName val="Intensity Summary"/>
      <sheetName val="CHECKS"/>
      <sheetName val="Signature and Contact"/>
    </sheetNames>
    <sheetDataSet>
      <sheetData sheetId="0" refreshError="1"/>
      <sheetData sheetId="1">
        <row r="40">
          <cell r="C40">
            <v>0</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Hansen">
      <a:dk1>
        <a:srgbClr val="000000"/>
      </a:dk1>
      <a:lt1>
        <a:srgbClr val="FFFFFF"/>
      </a:lt1>
      <a:dk2>
        <a:srgbClr val="333333"/>
      </a:dk2>
      <a:lt2>
        <a:srgbClr val="F2F2F2"/>
      </a:lt2>
      <a:accent1>
        <a:srgbClr val="3399CC"/>
      </a:accent1>
      <a:accent2>
        <a:srgbClr val="ED7D31"/>
      </a:accent2>
      <a:accent3>
        <a:srgbClr val="7DD7D8"/>
      </a:accent3>
      <a:accent4>
        <a:srgbClr val="E5E53E"/>
      </a:accent4>
      <a:accent5>
        <a:srgbClr val="E10D11"/>
      </a:accent5>
      <a:accent6>
        <a:srgbClr val="708090"/>
      </a:accent6>
      <a:hlink>
        <a:srgbClr val="434D54"/>
      </a:hlink>
      <a:folHlink>
        <a:srgbClr val="8CC63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ansencx.com/investor-relations/financial-reports-presentations/" TargetMode="External"/><Relationship Id="rId2" Type="http://schemas.openxmlformats.org/officeDocument/2006/relationships/hyperlink" Target="https://www.hansencx.com/investor-relations/" TargetMode="External"/><Relationship Id="rId1" Type="http://schemas.openxmlformats.org/officeDocument/2006/relationships/hyperlink" Target="https://www.hansencx.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hansencx.com/corporate-sustainabilit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hansencx.com/wp-content/uploads/2025/07/Hansen-Climate-Active-FY2024.pdf" TargetMode="External"/><Relationship Id="rId2" Type="http://schemas.openxmlformats.org/officeDocument/2006/relationships/hyperlink" Target="https://www.hansencx.com/wp-content/uploads/2024/04/Public-Disclosure-Statement-Hansen-Technologies-FY23.pdf" TargetMode="External"/><Relationship Id="rId1" Type="http://schemas.openxmlformats.org/officeDocument/2006/relationships/hyperlink" Target="https://www.hansencx.com/wp-content/uploads/2024/02/Public-Disclosure-Statement-Hansen-Technologies-FY22.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hyperlink" Target="https://www.hansencx.com/wp-content/uploads/2026/08/Hansen-Board-Charter-2026-Final.pdf" TargetMode="External"/><Relationship Id="rId21" Type="http://schemas.openxmlformats.org/officeDocument/2006/relationships/hyperlink" Target="https://www.hansencx.com/wp-content/uploads/2026/08/Audit-Risk-Charter-2026-Final.pdf" TargetMode="External"/><Relationship Id="rId42" Type="http://schemas.openxmlformats.org/officeDocument/2006/relationships/hyperlink" Target="https://www.hansencx.com/investor-relations/financial-reports-presentations/" TargetMode="External"/><Relationship Id="rId63" Type="http://schemas.openxmlformats.org/officeDocument/2006/relationships/hyperlink" Target="https://www.hansencx.com/investor-relations/financial-reports-presentations/" TargetMode="External"/><Relationship Id="rId84" Type="http://schemas.openxmlformats.org/officeDocument/2006/relationships/hyperlink" Target="https://www.hansencx.com/investor-relations/financial-reports-presentations/" TargetMode="External"/><Relationship Id="rId138" Type="http://schemas.openxmlformats.org/officeDocument/2006/relationships/hyperlink" Target="https://www.hansencx.com/wp-content/uploads/2026/08/Remuneration-Committee-Charter-2026-.pdf" TargetMode="External"/><Relationship Id="rId107" Type="http://schemas.openxmlformats.org/officeDocument/2006/relationships/hyperlink" Target="https://www.hansencx.com/wp-content/uploads/2026/08/Hansen-Corporate-Governance-Statement-2026-Final.pdf" TargetMode="External"/><Relationship Id="rId11" Type="http://schemas.openxmlformats.org/officeDocument/2006/relationships/hyperlink" Target="https://www.hansencx.com/wp-content/uploads/2026/08/Continuous-Disclosure-Policy_2026-Final-.pdf" TargetMode="External"/><Relationship Id="rId32" Type="http://schemas.openxmlformats.org/officeDocument/2006/relationships/hyperlink" Target="https://www.hansencx.com/wp-content/uploads/2024/08/Supplier-Code-of-Conduct.pdf" TargetMode="External"/><Relationship Id="rId53" Type="http://schemas.openxmlformats.org/officeDocument/2006/relationships/hyperlink" Target="https://www.hansencx.com/wp-content/uploads/2024/08/Supplier-Code-of-Conduct.pdf" TargetMode="External"/><Relationship Id="rId74" Type="http://schemas.openxmlformats.org/officeDocument/2006/relationships/hyperlink" Target="https://www.hansencx.com/wp-content/uploads/2024/08/Supplier-Code-of-Conduct.pdf" TargetMode="External"/><Relationship Id="rId128" Type="http://schemas.openxmlformats.org/officeDocument/2006/relationships/hyperlink" Target="https://www.hansencx.com/wp-content/uploads/2026/08/Human-Rights-Policy-2026-Final.pdf" TargetMode="External"/><Relationship Id="rId149" Type="http://schemas.openxmlformats.org/officeDocument/2006/relationships/hyperlink" Target="https://www.hansencx.com/investor-relations/financial-reports-presentations/" TargetMode="External"/><Relationship Id="rId5" Type="http://schemas.openxmlformats.org/officeDocument/2006/relationships/hyperlink" Target="https://www.hansencx.com/about-hansen/" TargetMode="External"/><Relationship Id="rId95" Type="http://schemas.openxmlformats.org/officeDocument/2006/relationships/hyperlink" Target="https://www.hansencx.com/wp-content/uploads/2026/01/Hansen-Modern-Slavery-Statement-2025-2.pdf" TargetMode="External"/><Relationship Id="rId22" Type="http://schemas.openxmlformats.org/officeDocument/2006/relationships/hyperlink" Target="https://www.hansencx.com/about-hansen/" TargetMode="External"/><Relationship Id="rId27" Type="http://schemas.openxmlformats.org/officeDocument/2006/relationships/hyperlink" Target="https://www.hansencx.com/investor-relations/" TargetMode="External"/><Relationship Id="rId43" Type="http://schemas.openxmlformats.org/officeDocument/2006/relationships/hyperlink" Target="https://www.hansencx.com/investor-relations/financial-reports-presentations/" TargetMode="External"/><Relationship Id="rId48" Type="http://schemas.openxmlformats.org/officeDocument/2006/relationships/hyperlink" Target="https://www.hansencx.com/corporate-sustainability/" TargetMode="External"/><Relationship Id="rId64" Type="http://schemas.openxmlformats.org/officeDocument/2006/relationships/hyperlink" Target="https://www.hansencx.com/investor-relations/financial-reports-presentations/" TargetMode="External"/><Relationship Id="rId69" Type="http://schemas.openxmlformats.org/officeDocument/2006/relationships/hyperlink" Target="https://www.hansencx.com/wp-content/uploads/2024/08/Supplier-Code-of-Conduct.pdf" TargetMode="External"/><Relationship Id="rId113" Type="http://schemas.openxmlformats.org/officeDocument/2006/relationships/hyperlink" Target="https://www.hansencx.com/wp-content/uploads/2026/08/Hansen-Board-Charter-2026-Final.pdf" TargetMode="External"/><Relationship Id="rId118" Type="http://schemas.openxmlformats.org/officeDocument/2006/relationships/hyperlink" Target="https://www.hansencx.com/wp-content/uploads/2026/08/Hansen-Board-Charter-2026-Final.pdf" TargetMode="External"/><Relationship Id="rId134" Type="http://schemas.openxmlformats.org/officeDocument/2006/relationships/hyperlink" Target="https://www.hansencx.com/wp-content/uploads/2026/08/Human-Rights-Policy-2026-Final.pdf" TargetMode="External"/><Relationship Id="rId139" Type="http://schemas.openxmlformats.org/officeDocument/2006/relationships/hyperlink" Target="https://www.hansencx.com/wp-content/uploads/2026/08/Remuneration-Committee-Charter-2026-.pdf" TargetMode="External"/><Relationship Id="rId80" Type="http://schemas.openxmlformats.org/officeDocument/2006/relationships/hyperlink" Target="https://www.hansencx.com/wp-content/uploads/2026/03/Environmental-and-Climate-Change-Policy.pdf" TargetMode="External"/><Relationship Id="rId85" Type="http://schemas.openxmlformats.org/officeDocument/2006/relationships/hyperlink" Target="https://www.hansencx.com/investor-relations/financial-reports-presentations/" TargetMode="External"/><Relationship Id="rId150" Type="http://schemas.openxmlformats.org/officeDocument/2006/relationships/hyperlink" Target="https://www.hansencx.com/investor-relations/financial-reports-presentations/" TargetMode="External"/><Relationship Id="rId155" Type="http://schemas.openxmlformats.org/officeDocument/2006/relationships/drawing" Target="../drawings/drawing5.xml"/><Relationship Id="rId12" Type="http://schemas.openxmlformats.org/officeDocument/2006/relationships/hyperlink" Target="https://www.hansencx.com/wp-content/uploads/2026/01/Hansen-Modern-Slavery-Statement-2025-2.pdf" TargetMode="External"/><Relationship Id="rId17" Type="http://schemas.openxmlformats.org/officeDocument/2006/relationships/hyperlink" Target="https://www.hansencx.com/wp-content/uploads/2024/08/FY24-Annual-Report.pdf" TargetMode="External"/><Relationship Id="rId33" Type="http://schemas.openxmlformats.org/officeDocument/2006/relationships/hyperlink" Target="https://www.hansencx.com/wp-content/uploads/2024/08/Supplier-Code-of-Conduct.pdf" TargetMode="External"/><Relationship Id="rId38" Type="http://schemas.openxmlformats.org/officeDocument/2006/relationships/hyperlink" Target="https://www.hansencx.com/investor-relations/financial-reports-presentations/" TargetMode="External"/><Relationship Id="rId59" Type="http://schemas.openxmlformats.org/officeDocument/2006/relationships/hyperlink" Target="https://www.hansencx.com/investor-relations/financial-reports-presentations/" TargetMode="External"/><Relationship Id="rId103" Type="http://schemas.openxmlformats.org/officeDocument/2006/relationships/hyperlink" Target="https://www.hansencx.com/wp-content/uploads/2026/08/Hansen-Corporate-Governance-Statement-2026-Final.pdf" TargetMode="External"/><Relationship Id="rId108" Type="http://schemas.openxmlformats.org/officeDocument/2006/relationships/hyperlink" Target="https://www.hansencx.com/wp-content/uploads/2026/08/Hansen-Corporate-Governance-Statement-2026-Final.pdf" TargetMode="External"/><Relationship Id="rId124" Type="http://schemas.openxmlformats.org/officeDocument/2006/relationships/hyperlink" Target="https://www.hansencx.com/wp-content/uploads/2026/08/Whistleblower-Policy-2026-Final.pdf" TargetMode="External"/><Relationship Id="rId129" Type="http://schemas.openxmlformats.org/officeDocument/2006/relationships/hyperlink" Target="https://www.hansencx.com/wp-content/uploads/2026/08/Human-Rights-Policy-2026-Final.pdf" TargetMode="External"/><Relationship Id="rId54" Type="http://schemas.openxmlformats.org/officeDocument/2006/relationships/hyperlink" Target="https://www.hansencx.com/wp-content/uploads/2024/08/Supplier-Code-of-Conduct.pdf" TargetMode="External"/><Relationship Id="rId70" Type="http://schemas.openxmlformats.org/officeDocument/2006/relationships/hyperlink" Target="https://www.hansencx.com/wp-content/uploads/2026/08/Hansen-Board-Charter-2026-Final.pdf" TargetMode="External"/><Relationship Id="rId75" Type="http://schemas.openxmlformats.org/officeDocument/2006/relationships/hyperlink" Target="https://www.hansencx.com/wp-content/uploads/2026/08/Risk-Management-Policy-2026-Final.pdf" TargetMode="External"/><Relationship Id="rId91" Type="http://schemas.openxmlformats.org/officeDocument/2006/relationships/hyperlink" Target="https://www.hansencx.com/investor-relations/financial-reports-presentations/" TargetMode="External"/><Relationship Id="rId96" Type="http://schemas.openxmlformats.org/officeDocument/2006/relationships/hyperlink" Target="https://www.hansencx.com/wp-content/uploads/2026/01/Hansen-Modern-Slavery-Statement-2025-2.pdf" TargetMode="External"/><Relationship Id="rId140" Type="http://schemas.openxmlformats.org/officeDocument/2006/relationships/hyperlink" Target="https://www.hansencx.com/wp-content/uploads/2026/08/Remuneration-Committee-Charter-2026-.pdf" TargetMode="External"/><Relationship Id="rId145" Type="http://schemas.openxmlformats.org/officeDocument/2006/relationships/hyperlink" Target="https://www.hansencx.com/wp-content/uploads/2026/08/Global-Code-of-Conduct-2026-.pdf" TargetMode="External"/><Relationship Id="rId1" Type="http://schemas.openxmlformats.org/officeDocument/2006/relationships/hyperlink" Target="https://www.hansencx.com/about-hansen/" TargetMode="External"/><Relationship Id="rId6" Type="http://schemas.openxmlformats.org/officeDocument/2006/relationships/hyperlink" Target="https://www.hansencx.com/about-hansen/" TargetMode="External"/><Relationship Id="rId23" Type="http://schemas.openxmlformats.org/officeDocument/2006/relationships/hyperlink" Target="https://www.hansencx.com/investor-relations/" TargetMode="External"/><Relationship Id="rId28" Type="http://schemas.openxmlformats.org/officeDocument/2006/relationships/hyperlink" Target="https://www.hansencx.com/corporate-sustainability/" TargetMode="External"/><Relationship Id="rId49" Type="http://schemas.openxmlformats.org/officeDocument/2006/relationships/hyperlink" Target="https://www.hansencx.com/corporate-sustainability/" TargetMode="External"/><Relationship Id="rId114" Type="http://schemas.openxmlformats.org/officeDocument/2006/relationships/hyperlink" Target="https://www.hansencx.com/wp-content/uploads/2026/08/Hansen-Board-Charter-2026-Final.pdf" TargetMode="External"/><Relationship Id="rId119" Type="http://schemas.openxmlformats.org/officeDocument/2006/relationships/hyperlink" Target="https://www.hansencx.com/wp-content/uploads/2026/08/Hansen-Board-Charter-2026-Final.pdf" TargetMode="External"/><Relationship Id="rId44" Type="http://schemas.openxmlformats.org/officeDocument/2006/relationships/hyperlink" Target="https://www.hansencx.com/investor-relations/financial-reports-presentations/" TargetMode="External"/><Relationship Id="rId60" Type="http://schemas.openxmlformats.org/officeDocument/2006/relationships/hyperlink" Target="https://www.hansencx.com/wp-content/uploads/2024/08/Supplier-Code-of-Conduct.pdf" TargetMode="External"/><Relationship Id="rId65" Type="http://schemas.openxmlformats.org/officeDocument/2006/relationships/hyperlink" Target="https://www.hansencx.com/investor-relations/financial-reports-presentations/" TargetMode="External"/><Relationship Id="rId81" Type="http://schemas.openxmlformats.org/officeDocument/2006/relationships/hyperlink" Target="https://www.hansencx.com/wp-content/uploads/2026/03/Environmental-and-Climate-Change-Policy.pdf" TargetMode="External"/><Relationship Id="rId86" Type="http://schemas.openxmlformats.org/officeDocument/2006/relationships/hyperlink" Target="https://www.hansencx.com/investor-relations/financial-reports-presentations/" TargetMode="External"/><Relationship Id="rId130" Type="http://schemas.openxmlformats.org/officeDocument/2006/relationships/hyperlink" Target="https://www.hansencx.com/wp-content/uploads/2026/08/Human-Rights-Policy-2026-Final.pdf" TargetMode="External"/><Relationship Id="rId135" Type="http://schemas.openxmlformats.org/officeDocument/2006/relationships/hyperlink" Target="https://www.hansencx.com/wp-content/uploads/2026/08/Human-Rights-Policy-2026-Final.pdf" TargetMode="External"/><Relationship Id="rId151" Type="http://schemas.openxmlformats.org/officeDocument/2006/relationships/hyperlink" Target="https://www.hansencx.com/investor-relations/financial-reports-presentations/" TargetMode="External"/><Relationship Id="rId13" Type="http://schemas.openxmlformats.org/officeDocument/2006/relationships/hyperlink" Target="https://www.hansencx.com/investor-relations/" TargetMode="External"/><Relationship Id="rId18" Type="http://schemas.openxmlformats.org/officeDocument/2006/relationships/hyperlink" Target="https://www.hansencx.com/wp-content/uploads/2024/08/FY24-Annual-Report.pdf" TargetMode="External"/><Relationship Id="rId39" Type="http://schemas.openxmlformats.org/officeDocument/2006/relationships/hyperlink" Target="https://www.hansencx.com/investor-relations/financial-reports-presentations/" TargetMode="External"/><Relationship Id="rId109" Type="http://schemas.openxmlformats.org/officeDocument/2006/relationships/hyperlink" Target="https://www.hansencx.com/wp-content/uploads/2026/08/Hansen-Corporate-Governance-Statement-2026-Final.pdf" TargetMode="External"/><Relationship Id="rId34" Type="http://schemas.openxmlformats.org/officeDocument/2006/relationships/hyperlink" Target="https://www.hansencx.com/corporate-sustainability/" TargetMode="External"/><Relationship Id="rId50" Type="http://schemas.openxmlformats.org/officeDocument/2006/relationships/hyperlink" Target="https://www.hansencx.com/corporate-sustainability/" TargetMode="External"/><Relationship Id="rId55" Type="http://schemas.openxmlformats.org/officeDocument/2006/relationships/hyperlink" Target="https://www.hansencx.com/wp-content/uploads/2026/08/2026-Hansen-Board-Skills-Matrix-Final.pdf" TargetMode="External"/><Relationship Id="rId76" Type="http://schemas.openxmlformats.org/officeDocument/2006/relationships/hyperlink" Target="https://www.hansencx.com/corporate-sustainability/" TargetMode="External"/><Relationship Id="rId97" Type="http://schemas.openxmlformats.org/officeDocument/2006/relationships/hyperlink" Target="https://www.hansencx.com/wp-content/uploads/2026/08/Audit-Risk-Charter-2026-Final.pdf" TargetMode="External"/><Relationship Id="rId104" Type="http://schemas.openxmlformats.org/officeDocument/2006/relationships/hyperlink" Target="https://www.hansencx.com/wp-content/uploads/2026/08/Hansen-Corporate-Governance-Statement-2026-Final.pdf" TargetMode="External"/><Relationship Id="rId120" Type="http://schemas.openxmlformats.org/officeDocument/2006/relationships/hyperlink" Target="https://www.hansencx.com/wp-content/uploads/2026/08/Whistleblower-Policy-2026-Final.pdf" TargetMode="External"/><Relationship Id="rId125" Type="http://schemas.openxmlformats.org/officeDocument/2006/relationships/hyperlink" Target="https://www.hansencx.com/wp-content/uploads/2026/08/Whistleblower-Policy-2026-Final.pdf" TargetMode="External"/><Relationship Id="rId141" Type="http://schemas.openxmlformats.org/officeDocument/2006/relationships/hyperlink" Target="https://www.hansencx.com/wp-content/uploads/2026/08/Remuneration-Committee-Charter-2026-.pdf" TargetMode="External"/><Relationship Id="rId146" Type="http://schemas.openxmlformats.org/officeDocument/2006/relationships/hyperlink" Target="https://www.hansencx.com/wp-content/uploads/2026/08/Global-Code-of-Conduct-2026-.pdf" TargetMode="External"/><Relationship Id="rId7" Type="http://schemas.openxmlformats.org/officeDocument/2006/relationships/hyperlink" Target="https://www.hansencx.com/about-hansen/" TargetMode="External"/><Relationship Id="rId71" Type="http://schemas.openxmlformats.org/officeDocument/2006/relationships/hyperlink" Target="https://www.hansencx.com/investor-relations/financial-reports-presentations/" TargetMode="External"/><Relationship Id="rId92" Type="http://schemas.openxmlformats.org/officeDocument/2006/relationships/hyperlink" Target="https://www.hansencx.com/investor-relations/financial-reports-presentations/" TargetMode="External"/><Relationship Id="rId2" Type="http://schemas.openxmlformats.org/officeDocument/2006/relationships/hyperlink" Target="https://www.hansencx.com/investor-relations/financial-reports-presentations/" TargetMode="External"/><Relationship Id="rId29" Type="http://schemas.openxmlformats.org/officeDocument/2006/relationships/hyperlink" Target="https://www.hansencx.com/corporate-sustainability/" TargetMode="External"/><Relationship Id="rId24" Type="http://schemas.openxmlformats.org/officeDocument/2006/relationships/hyperlink" Target="https://www.hansencx.com/wp-content/uploads/2025/07/Securities-Trading-Policy.pdf" TargetMode="External"/><Relationship Id="rId40" Type="http://schemas.openxmlformats.org/officeDocument/2006/relationships/hyperlink" Target="https://www.hansencx.com/investor-relations/financial-reports-presentations/" TargetMode="External"/><Relationship Id="rId45" Type="http://schemas.openxmlformats.org/officeDocument/2006/relationships/hyperlink" Target="https://www.hansencx.com/investor-relations/financial-reports-presentations/" TargetMode="External"/><Relationship Id="rId66" Type="http://schemas.openxmlformats.org/officeDocument/2006/relationships/hyperlink" Target="https://www.hansencx.com/investor-relations/financial-reports-presentations/" TargetMode="External"/><Relationship Id="rId87" Type="http://schemas.openxmlformats.org/officeDocument/2006/relationships/hyperlink" Target="https://www.hansencx.com/investor-relations/financial-reports-presentations/" TargetMode="External"/><Relationship Id="rId110" Type="http://schemas.openxmlformats.org/officeDocument/2006/relationships/hyperlink" Target="https://www.hansencx.com/wp-content/uploads/2026/08/Hansen-Corporate-Governance-Statement-2026-Final.pdf" TargetMode="External"/><Relationship Id="rId115" Type="http://schemas.openxmlformats.org/officeDocument/2006/relationships/hyperlink" Target="https://www.hansencx.com/wp-content/uploads/2026/08/Hansen-Board-Charter-2026-Final.pdf" TargetMode="External"/><Relationship Id="rId131" Type="http://schemas.openxmlformats.org/officeDocument/2006/relationships/hyperlink" Target="https://www.hansencx.com/wp-content/uploads/2026/08/Human-Rights-Policy-2026-Final.pdf" TargetMode="External"/><Relationship Id="rId136" Type="http://schemas.openxmlformats.org/officeDocument/2006/relationships/hyperlink" Target="https://www.hansencx.com/wp-content/uploads/2026/08/Risk-Management-Policy-2026-Final.pdf" TargetMode="External"/><Relationship Id="rId61" Type="http://schemas.openxmlformats.org/officeDocument/2006/relationships/hyperlink" Target="https://www.hansencx.com/investor-relations/financial-reports-presentations/" TargetMode="External"/><Relationship Id="rId82" Type="http://schemas.openxmlformats.org/officeDocument/2006/relationships/hyperlink" Target="https://www.hansencx.com/wp-content/uploads/2026/03/Environmental-and-Climate-Change-Policy.pdf" TargetMode="External"/><Relationship Id="rId152" Type="http://schemas.openxmlformats.org/officeDocument/2006/relationships/hyperlink" Target="https://www.hansencx.com/investor-relations/financial-reports-presentations/" TargetMode="External"/><Relationship Id="rId19" Type="http://schemas.openxmlformats.org/officeDocument/2006/relationships/hyperlink" Target="https://www.hansencx.com/wp-content/uploads/2026/08/Remuneration-Committee-Charter-2026-.pdf" TargetMode="External"/><Relationship Id="rId14" Type="http://schemas.openxmlformats.org/officeDocument/2006/relationships/hyperlink" Target="https://www.hansencx.com/corporate-sustainability/" TargetMode="External"/><Relationship Id="rId30" Type="http://schemas.openxmlformats.org/officeDocument/2006/relationships/hyperlink" Target="https://www.hansencx.com/corporate-sustainability/" TargetMode="External"/><Relationship Id="rId35" Type="http://schemas.openxmlformats.org/officeDocument/2006/relationships/hyperlink" Target="https://www.hansencx.com/wp-content/uploads/2026/08/Hansen-Corporate-Governance-Statement-2026-Final.pdf" TargetMode="External"/><Relationship Id="rId56" Type="http://schemas.openxmlformats.org/officeDocument/2006/relationships/hyperlink" Target="https://www.hansencx.com/investor-relations/financial-reports-presentations/" TargetMode="External"/><Relationship Id="rId77" Type="http://schemas.openxmlformats.org/officeDocument/2006/relationships/hyperlink" Target="https://www.hansencx.com/corporate-sustainability/" TargetMode="External"/><Relationship Id="rId100" Type="http://schemas.openxmlformats.org/officeDocument/2006/relationships/hyperlink" Target="https://www.hansencx.com/wp-content/uploads/2026/08/Audit-Risk-Charter-2026-Final.pdf" TargetMode="External"/><Relationship Id="rId105" Type="http://schemas.openxmlformats.org/officeDocument/2006/relationships/hyperlink" Target="https://www.hansencx.com/wp-content/uploads/2026/08/Hansen-Corporate-Governance-Statement-2026-Final.pdf" TargetMode="External"/><Relationship Id="rId126" Type="http://schemas.openxmlformats.org/officeDocument/2006/relationships/hyperlink" Target="https://www.hansencx.com/wp-content/uploads/2026/08/Whistleblower-Policy-2026-Final.pdf" TargetMode="External"/><Relationship Id="rId147" Type="http://schemas.openxmlformats.org/officeDocument/2006/relationships/hyperlink" Target="https://www.hansencx.com/wp-content/uploads/2026/08/Global-Code-of-Conduct-2026-.pdf" TargetMode="External"/><Relationship Id="rId8" Type="http://schemas.openxmlformats.org/officeDocument/2006/relationships/hyperlink" Target="https://www.hansencx.com/wp-content/uploads/2026/08/Whistleblower-Policy-2026-Final.pdf" TargetMode="External"/><Relationship Id="rId51" Type="http://schemas.openxmlformats.org/officeDocument/2006/relationships/hyperlink" Target="https://www.hansencx.com/corporate-sustainability/" TargetMode="External"/><Relationship Id="rId72" Type="http://schemas.openxmlformats.org/officeDocument/2006/relationships/hyperlink" Target="https://www.hansencx.com/corporate-sustainability/" TargetMode="External"/><Relationship Id="rId93" Type="http://schemas.openxmlformats.org/officeDocument/2006/relationships/hyperlink" Target="https://www.hansencx.com/wp-content/uploads/2026/01/Hansen-Modern-Slavery-Statement-2025-2.pdf" TargetMode="External"/><Relationship Id="rId98" Type="http://schemas.openxmlformats.org/officeDocument/2006/relationships/hyperlink" Target="https://www.hansencx.com/wp-content/uploads/2026/08/Audit-Risk-Charter-2026-Final.pdf" TargetMode="External"/><Relationship Id="rId121" Type="http://schemas.openxmlformats.org/officeDocument/2006/relationships/hyperlink" Target="https://www.hansencx.com/wp-content/uploads/2026/08/Whistleblower-Policy-2026-Final.pdf" TargetMode="External"/><Relationship Id="rId142" Type="http://schemas.openxmlformats.org/officeDocument/2006/relationships/hyperlink" Target="https://www.hansencx.com/wp-content/uploads/2026/08/Global-Code-of-Conduct-2026-.pdf" TargetMode="External"/><Relationship Id="rId3" Type="http://schemas.openxmlformats.org/officeDocument/2006/relationships/hyperlink" Target="https://www.hansencx.com/about-hansen/" TargetMode="External"/><Relationship Id="rId25" Type="http://schemas.openxmlformats.org/officeDocument/2006/relationships/hyperlink" Target="https://www.hansencx.com/wp-content/uploads/2024/08/Supplier-Code-of-Conduct.pdf" TargetMode="External"/><Relationship Id="rId46" Type="http://schemas.openxmlformats.org/officeDocument/2006/relationships/hyperlink" Target="https://www.hansencx.com/investor-relations/financial-reports-presentations/" TargetMode="External"/><Relationship Id="rId67" Type="http://schemas.openxmlformats.org/officeDocument/2006/relationships/hyperlink" Target="https://www.hansencx.com/wp-content/uploads/2024/08/Supplier-Code-of-Conduct.pdf" TargetMode="External"/><Relationship Id="rId116" Type="http://schemas.openxmlformats.org/officeDocument/2006/relationships/hyperlink" Target="https://www.hansencx.com/wp-content/uploads/2026/08/Hansen-Board-Charter-2026-Final.pdf" TargetMode="External"/><Relationship Id="rId137" Type="http://schemas.openxmlformats.org/officeDocument/2006/relationships/hyperlink" Target="https://www.hansencx.com/wp-content/uploads/2026/08/Remuneration-Committee-Charter-2026-.pdf" TargetMode="External"/><Relationship Id="rId20" Type="http://schemas.openxmlformats.org/officeDocument/2006/relationships/hyperlink" Target="https://www.hansencx.com/about-hansen/" TargetMode="External"/><Relationship Id="rId41" Type="http://schemas.openxmlformats.org/officeDocument/2006/relationships/hyperlink" Target="https://www.hansencx.com/investor-relations/financial-reports-presentations/" TargetMode="External"/><Relationship Id="rId62" Type="http://schemas.openxmlformats.org/officeDocument/2006/relationships/hyperlink" Target="https://www.hansencx.com/investor-relations/financial-reports-presentations/" TargetMode="External"/><Relationship Id="rId83" Type="http://schemas.openxmlformats.org/officeDocument/2006/relationships/hyperlink" Target="https://www.hansencx.com/wp-content/uploads/2026/03/Environmental-and-Climate-Change-Policy.pdf" TargetMode="External"/><Relationship Id="rId88" Type="http://schemas.openxmlformats.org/officeDocument/2006/relationships/hyperlink" Target="https://www.hansencx.com/investor-relations/financial-reports-presentations/" TargetMode="External"/><Relationship Id="rId111" Type="http://schemas.openxmlformats.org/officeDocument/2006/relationships/hyperlink" Target="https://www.hansencx.com/wp-content/uploads/2026/08/Hansen-Corporate-Governance-Statement-2026-Final.pdf" TargetMode="External"/><Relationship Id="rId132" Type="http://schemas.openxmlformats.org/officeDocument/2006/relationships/hyperlink" Target="https://www.hansencx.com/wp-content/uploads/2026/08/Human-Rights-Policy-2026-Final.pdf" TargetMode="External"/><Relationship Id="rId153" Type="http://schemas.openxmlformats.org/officeDocument/2006/relationships/hyperlink" Target="https://www.hansencx.com/investor-relations/financial-reports-presentations/" TargetMode="External"/><Relationship Id="rId15" Type="http://schemas.openxmlformats.org/officeDocument/2006/relationships/hyperlink" Target="https://www.hansencx.com/wp-content/uploads/2024/02/Waste-E-Waste-Management-Policy-Version-1-Dec-2023.pdf" TargetMode="External"/><Relationship Id="rId36" Type="http://schemas.openxmlformats.org/officeDocument/2006/relationships/hyperlink" Target="https://www.hansencx.com/investor-relations/financial-reports-presentations/" TargetMode="External"/><Relationship Id="rId57" Type="http://schemas.openxmlformats.org/officeDocument/2006/relationships/hyperlink" Target="https://www.hansencx.com/investor-relations/financial-reports-presentations/" TargetMode="External"/><Relationship Id="rId106" Type="http://schemas.openxmlformats.org/officeDocument/2006/relationships/hyperlink" Target="https://www.hansencx.com/wp-content/uploads/2026/08/Hansen-Corporate-Governance-Statement-2026-Final.pdf" TargetMode="External"/><Relationship Id="rId127" Type="http://schemas.openxmlformats.org/officeDocument/2006/relationships/hyperlink" Target="https://www.hansencx.com/wp-content/uploads/2026/08/Whistleblower-Policy-2026-Final.pdf" TargetMode="External"/><Relationship Id="rId10" Type="http://schemas.openxmlformats.org/officeDocument/2006/relationships/hyperlink" Target="https://www.hansencx.com/wp-content/uploads/2026/08/Human-Rights-Policy-2026-Final.pdf" TargetMode="External"/><Relationship Id="rId31" Type="http://schemas.openxmlformats.org/officeDocument/2006/relationships/hyperlink" Target="https://www.hansencx.com/corporate-sustainability/" TargetMode="External"/><Relationship Id="rId52" Type="http://schemas.openxmlformats.org/officeDocument/2006/relationships/hyperlink" Target="https://www.hansencx.com/corporate-sustainability/" TargetMode="External"/><Relationship Id="rId73" Type="http://schemas.openxmlformats.org/officeDocument/2006/relationships/hyperlink" Target="https://www.hansencx.com/wp-content/uploads/2026/03/Environmental-and-Climate-Change-Policy.pdf" TargetMode="External"/><Relationship Id="rId78" Type="http://schemas.openxmlformats.org/officeDocument/2006/relationships/hyperlink" Target="https://www.hansencx.com/corporate-sustainability/" TargetMode="External"/><Relationship Id="rId94" Type="http://schemas.openxmlformats.org/officeDocument/2006/relationships/hyperlink" Target="https://www.hansencx.com/wp-content/uploads/2026/01/Hansen-Modern-Slavery-Statement-2025-2.pdf" TargetMode="External"/><Relationship Id="rId99" Type="http://schemas.openxmlformats.org/officeDocument/2006/relationships/hyperlink" Target="https://www.hansencx.com/wp-content/uploads/2026/08/Audit-Risk-Charter-2026-Final.pdf" TargetMode="External"/><Relationship Id="rId101" Type="http://schemas.openxmlformats.org/officeDocument/2006/relationships/hyperlink" Target="https://www.hansencx.com/wp-content/uploads/2026/08/Hansen-Corporate-Governance-Statement-2026-Final.pdf" TargetMode="External"/><Relationship Id="rId122" Type="http://schemas.openxmlformats.org/officeDocument/2006/relationships/hyperlink" Target="https://www.hansencx.com/wp-content/uploads/2026/08/Whistleblower-Policy-2026-Final.pdf" TargetMode="External"/><Relationship Id="rId143" Type="http://schemas.openxmlformats.org/officeDocument/2006/relationships/hyperlink" Target="https://www.hansencx.com/wp-content/uploads/2026/08/Global-Code-of-Conduct-2026-.pdf" TargetMode="External"/><Relationship Id="rId148" Type="http://schemas.openxmlformats.org/officeDocument/2006/relationships/hyperlink" Target="https://www.hansencx.com/wp-content/uploads/2026/08/Global-Code-of-Conduct-2026-.pdf" TargetMode="External"/><Relationship Id="rId4" Type="http://schemas.openxmlformats.org/officeDocument/2006/relationships/hyperlink" Target="https://www.hansencx.com/about-hansen/" TargetMode="External"/><Relationship Id="rId9" Type="http://schemas.openxmlformats.org/officeDocument/2006/relationships/hyperlink" Target="https://www.hansencx.com/wp-content/uploads/2026/08/2026-Hansen-Board-Skills-Matrix-Final.pdf" TargetMode="External"/><Relationship Id="rId26" Type="http://schemas.openxmlformats.org/officeDocument/2006/relationships/hyperlink" Target="https://www.hansencx.com/wp-content/uploads/2024/08/Supplier-Code-of-Conduct.pdf" TargetMode="External"/><Relationship Id="rId47" Type="http://schemas.openxmlformats.org/officeDocument/2006/relationships/hyperlink" Target="https://www.hansencx.com/corporate-sustainability/" TargetMode="External"/><Relationship Id="rId68" Type="http://schemas.openxmlformats.org/officeDocument/2006/relationships/hyperlink" Target="https://www.hansencx.com/wp-content/uploads/2024/08/Supplier-Code-of-Conduct.pdf" TargetMode="External"/><Relationship Id="rId89" Type="http://schemas.openxmlformats.org/officeDocument/2006/relationships/hyperlink" Target="https://www.hansencx.com/investor-relations/financial-reports-presentations/" TargetMode="External"/><Relationship Id="rId112" Type="http://schemas.openxmlformats.org/officeDocument/2006/relationships/hyperlink" Target="https://www.hansencx.com/wp-content/uploads/2026/08/Hansen-Corporate-Governance-Statement-2026-Final.pdf" TargetMode="External"/><Relationship Id="rId133" Type="http://schemas.openxmlformats.org/officeDocument/2006/relationships/hyperlink" Target="https://www.hansencx.com/wp-content/uploads/2026/08/Human-Rights-Policy-2026-Final.pdf" TargetMode="External"/><Relationship Id="rId154" Type="http://schemas.openxmlformats.org/officeDocument/2006/relationships/printerSettings" Target="../printerSettings/printerSettings5.bin"/><Relationship Id="rId16" Type="http://schemas.openxmlformats.org/officeDocument/2006/relationships/hyperlink" Target="https://www.hansencx.com/wp-content/uploads/2026/08/Global-Code-of-Conduct-2026-.pdf" TargetMode="External"/><Relationship Id="rId37" Type="http://schemas.openxmlformats.org/officeDocument/2006/relationships/hyperlink" Target="https://www.hansencx.com/investor-relations/financial-reports-presentations/" TargetMode="External"/><Relationship Id="rId58" Type="http://schemas.openxmlformats.org/officeDocument/2006/relationships/hyperlink" Target="https://www.hansencx.com/investor-relations/financial-reports-presentations/" TargetMode="External"/><Relationship Id="rId79" Type="http://schemas.openxmlformats.org/officeDocument/2006/relationships/hyperlink" Target="https://www.hansencx.com/wp-content/uploads/2026/03/Environmental-and-Climate-Change-Policy.pdf" TargetMode="External"/><Relationship Id="rId102" Type="http://schemas.openxmlformats.org/officeDocument/2006/relationships/hyperlink" Target="https://www.hansencx.com/wp-content/uploads/2026/08/Hansen-Corporate-Governance-Statement-2026-Final.pdf" TargetMode="External"/><Relationship Id="rId123" Type="http://schemas.openxmlformats.org/officeDocument/2006/relationships/hyperlink" Target="https://www.hansencx.com/wp-content/uploads/2026/08/Whistleblower-Policy-2026-Final.pdf" TargetMode="External"/><Relationship Id="rId144" Type="http://schemas.openxmlformats.org/officeDocument/2006/relationships/hyperlink" Target="https://www.hansencx.com/wp-content/uploads/2026/08/Global-Code-of-Conduct-2026-.pdf" TargetMode="External"/><Relationship Id="rId90" Type="http://schemas.openxmlformats.org/officeDocument/2006/relationships/hyperlink" Target="https://www.hansencx.com/investor-relations/financial-reports-presentation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hansencx.com/wp-content/uploads/2026/03/Environmental-and-Climate-Change-Policy.pdf" TargetMode="External"/><Relationship Id="rId7" Type="http://schemas.openxmlformats.org/officeDocument/2006/relationships/drawing" Target="../drawings/drawing6.xml"/><Relationship Id="rId2" Type="http://schemas.openxmlformats.org/officeDocument/2006/relationships/hyperlink" Target="https://www.hansencx.com/wp-content/uploads/2024/08/Supplier-Code-of-Conduct.pdf" TargetMode="External"/><Relationship Id="rId1" Type="http://schemas.openxmlformats.org/officeDocument/2006/relationships/hyperlink" Target="https://www.hansencx.com/corporate-sustainability/" TargetMode="External"/><Relationship Id="rId6" Type="http://schemas.openxmlformats.org/officeDocument/2006/relationships/printerSettings" Target="../printerSettings/printerSettings6.bin"/><Relationship Id="rId5" Type="http://schemas.openxmlformats.org/officeDocument/2006/relationships/hyperlink" Target="https://www.hansencx.com/wp-content/uploads/2024/08/FY24-Annual-Report.pdf" TargetMode="External"/><Relationship Id="rId4" Type="http://schemas.openxmlformats.org/officeDocument/2006/relationships/hyperlink" Target="https://www.hansencx.com/wp-content/uploads/2026/03/Environmental-and-Climate-Change-Polic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D62C6-DDFA-4A49-8AAA-E3F5C29645FD}">
  <sheetPr>
    <pageSetUpPr fitToPage="1"/>
  </sheetPr>
  <dimension ref="A1:X77"/>
  <sheetViews>
    <sheetView showGridLines="0" tabSelected="1" zoomScaleNormal="100" workbookViewId="0"/>
  </sheetViews>
  <sheetFormatPr defaultColWidth="0" defaultRowHeight="13.8" zeroHeight="1" x14ac:dyDescent="0.25"/>
  <cols>
    <col min="1" max="1" width="2.77734375" style="6" customWidth="1"/>
    <col min="2" max="15" width="8.77734375" style="6" customWidth="1"/>
    <col min="16" max="16" width="14.21875" style="6" customWidth="1"/>
    <col min="17" max="19" width="8.77734375" style="6" customWidth="1"/>
    <col min="20" max="22" width="10.77734375" style="6" customWidth="1"/>
    <col min="23" max="23" width="6.21875" style="6" customWidth="1"/>
    <col min="24" max="24" width="10.77734375" style="6" customWidth="1"/>
    <col min="25" max="16384" width="9.21875" style="6" hidden="1"/>
  </cols>
  <sheetData>
    <row r="1" spans="1:23" ht="15" customHeight="1" x14ac:dyDescent="0.25"/>
    <row r="2" spans="1:23" ht="15" customHeight="1" x14ac:dyDescent="0.25"/>
    <row r="3" spans="1:23" ht="15" customHeight="1" x14ac:dyDescent="0.25"/>
    <row r="4" spans="1:23" ht="15" customHeight="1" x14ac:dyDescent="0.25"/>
    <row r="5" spans="1:23" ht="15" customHeight="1" x14ac:dyDescent="0.25"/>
    <row r="6" spans="1:23" ht="15" customHeight="1" x14ac:dyDescent="0.25"/>
    <row r="7" spans="1:23" ht="15" customHeight="1" x14ac:dyDescent="0.25"/>
    <row r="8" spans="1:23" ht="15" customHeight="1" x14ac:dyDescent="0.25"/>
    <row r="9" spans="1:23" ht="15" customHeight="1" x14ac:dyDescent="0.25"/>
    <row r="10" spans="1:23" ht="15" customHeight="1" x14ac:dyDescent="0.25"/>
    <row r="11" spans="1:23" ht="15" customHeight="1" x14ac:dyDescent="0.25"/>
    <row r="12" spans="1:23" ht="15" customHeight="1" x14ac:dyDescent="0.25"/>
    <row r="13" spans="1:23" ht="15" customHeight="1" x14ac:dyDescent="0.25"/>
    <row r="14" spans="1:23" ht="15" customHeight="1" x14ac:dyDescent="0.25"/>
    <row r="15" spans="1:23" ht="18" customHeight="1" x14ac:dyDescent="0.25"/>
    <row r="16" spans="1:23" ht="37.200000000000003" customHeight="1" x14ac:dyDescent="0.25">
      <c r="A16" s="17" t="s">
        <v>285</v>
      </c>
      <c r="B16" s="8"/>
      <c r="C16" s="8"/>
      <c r="D16" s="8"/>
      <c r="E16" s="8"/>
      <c r="F16" s="8"/>
      <c r="G16" s="8"/>
      <c r="H16" s="8"/>
      <c r="I16" s="8"/>
      <c r="J16" s="8"/>
      <c r="K16" s="8"/>
      <c r="L16" s="8"/>
      <c r="M16" s="8"/>
      <c r="N16" s="8"/>
      <c r="O16" s="8"/>
      <c r="P16" s="8"/>
      <c r="Q16" s="8"/>
      <c r="R16" s="8"/>
      <c r="S16" s="8"/>
      <c r="T16" s="8"/>
      <c r="U16" s="8"/>
      <c r="V16" s="8"/>
      <c r="W16" s="8"/>
    </row>
    <row r="17" spans="1:23" ht="15" customHeight="1" x14ac:dyDescent="0.25"/>
    <row r="18" spans="1:23" ht="20.399999999999999" x14ac:dyDescent="0.35">
      <c r="A18" s="60" t="s">
        <v>416</v>
      </c>
    </row>
    <row r="19" spans="1:23" ht="7.5" customHeight="1" x14ac:dyDescent="0.35">
      <c r="A19" s="60"/>
    </row>
    <row r="20" spans="1:23" ht="15" customHeight="1" x14ac:dyDescent="0.35">
      <c r="A20" s="60"/>
      <c r="B20" s="421" t="s">
        <v>417</v>
      </c>
      <c r="C20" s="421"/>
      <c r="D20" s="421"/>
      <c r="E20" s="421"/>
      <c r="F20" s="421"/>
      <c r="G20" s="421"/>
      <c r="H20" s="421"/>
      <c r="I20" s="421"/>
      <c r="J20" s="421"/>
      <c r="K20" s="421"/>
      <c r="L20" s="421"/>
      <c r="M20" s="421"/>
      <c r="N20" s="421"/>
      <c r="O20" s="421"/>
      <c r="P20" s="421"/>
      <c r="Q20" s="421"/>
      <c r="R20" s="421"/>
      <c r="S20" s="421"/>
      <c r="T20" s="421"/>
      <c r="U20" s="421"/>
      <c r="V20" s="421"/>
      <c r="W20" s="421"/>
    </row>
    <row r="21" spans="1:23" ht="7.5" customHeight="1" x14ac:dyDescent="0.35">
      <c r="A21" s="60"/>
    </row>
    <row r="22" spans="1:23" ht="30" customHeight="1" x14ac:dyDescent="0.35">
      <c r="A22" s="60"/>
      <c r="B22" s="421" t="s">
        <v>418</v>
      </c>
      <c r="C22" s="421"/>
      <c r="D22" s="421"/>
      <c r="E22" s="421"/>
      <c r="F22" s="421"/>
      <c r="G22" s="421"/>
      <c r="H22" s="421"/>
      <c r="I22" s="421"/>
      <c r="J22" s="421"/>
      <c r="K22" s="421"/>
      <c r="L22" s="421"/>
      <c r="M22" s="421"/>
      <c r="N22" s="421"/>
      <c r="O22" s="421"/>
      <c r="P22" s="421"/>
      <c r="Q22" s="421"/>
      <c r="R22" s="421"/>
      <c r="S22" s="421"/>
      <c r="T22" s="421"/>
      <c r="U22" s="421"/>
      <c r="V22" s="421"/>
      <c r="W22" s="421"/>
    </row>
    <row r="23" spans="1:23" ht="7.5" customHeight="1" x14ac:dyDescent="0.35">
      <c r="A23" s="60"/>
    </row>
    <row r="24" spans="1:23" ht="15" customHeight="1" x14ac:dyDescent="0.35">
      <c r="A24" s="60"/>
      <c r="B24" s="421" t="s">
        <v>419</v>
      </c>
      <c r="C24" s="421"/>
      <c r="D24" s="421"/>
      <c r="E24" s="421"/>
      <c r="F24" s="421"/>
      <c r="G24" s="421"/>
      <c r="H24" s="421"/>
      <c r="I24" s="421"/>
      <c r="J24" s="421"/>
      <c r="K24" s="421"/>
      <c r="L24" s="421"/>
      <c r="M24" s="421"/>
      <c r="N24" s="421"/>
      <c r="O24" s="421"/>
      <c r="P24" s="421"/>
      <c r="Q24" s="421"/>
      <c r="R24" s="421"/>
      <c r="S24" s="421"/>
      <c r="T24" s="421"/>
      <c r="U24" s="421"/>
      <c r="V24" s="421"/>
      <c r="W24" s="421"/>
    </row>
    <row r="25" spans="1:23" ht="7.5" customHeight="1" x14ac:dyDescent="0.35">
      <c r="A25" s="60"/>
    </row>
    <row r="26" spans="1:23" ht="15" customHeight="1" x14ac:dyDescent="0.35">
      <c r="A26" s="60"/>
      <c r="B26" s="421" t="s">
        <v>187</v>
      </c>
      <c r="C26" s="421"/>
      <c r="D26" s="421"/>
      <c r="E26" s="421"/>
      <c r="F26" s="421"/>
      <c r="G26" s="421"/>
      <c r="H26" s="421"/>
      <c r="I26" s="421"/>
      <c r="J26" s="421"/>
      <c r="K26" s="421"/>
      <c r="L26" s="421"/>
      <c r="M26" s="421"/>
      <c r="N26" s="421"/>
      <c r="O26" s="421"/>
      <c r="P26" s="421"/>
      <c r="Q26" s="421"/>
      <c r="R26" s="421"/>
      <c r="S26" s="421"/>
      <c r="T26" s="421"/>
      <c r="U26" s="421"/>
      <c r="V26" s="421"/>
      <c r="W26" s="421"/>
    </row>
    <row r="27" spans="1:23" ht="7.5" customHeight="1" x14ac:dyDescent="0.35">
      <c r="A27" s="60"/>
    </row>
    <row r="28" spans="1:23" ht="15" customHeight="1" x14ac:dyDescent="0.35">
      <c r="A28" s="60"/>
      <c r="B28" s="421" t="s">
        <v>420</v>
      </c>
      <c r="C28" s="421"/>
      <c r="D28" s="421"/>
      <c r="E28" s="421"/>
      <c r="F28" s="421"/>
      <c r="G28" s="421"/>
      <c r="H28" s="421"/>
      <c r="I28" s="421"/>
      <c r="J28" s="421"/>
      <c r="K28" s="421"/>
      <c r="L28" s="421"/>
      <c r="M28" s="421"/>
      <c r="N28" s="421"/>
      <c r="O28" s="421"/>
      <c r="P28" s="421"/>
      <c r="Q28" s="421"/>
      <c r="R28" s="421"/>
      <c r="S28" s="421"/>
      <c r="T28" s="421"/>
      <c r="U28" s="421"/>
      <c r="V28" s="421"/>
      <c r="W28" s="421"/>
    </row>
    <row r="29" spans="1:23" ht="7.5" customHeight="1" x14ac:dyDescent="0.35">
      <c r="A29" s="60"/>
    </row>
    <row r="30" spans="1:23" ht="30" customHeight="1" x14ac:dyDescent="0.35">
      <c r="A30" s="60"/>
      <c r="B30" s="421" t="s">
        <v>429</v>
      </c>
      <c r="C30" s="421"/>
      <c r="D30" s="421"/>
      <c r="E30" s="421"/>
      <c r="F30" s="421"/>
      <c r="G30" s="421"/>
      <c r="H30" s="421"/>
      <c r="I30" s="421"/>
      <c r="J30" s="421"/>
      <c r="K30" s="421"/>
      <c r="L30" s="421"/>
      <c r="M30" s="421"/>
      <c r="N30" s="421"/>
      <c r="O30" s="421"/>
      <c r="P30" s="421"/>
      <c r="Q30" s="421"/>
      <c r="R30" s="421"/>
      <c r="S30" s="421"/>
      <c r="T30" s="421"/>
      <c r="U30" s="421"/>
      <c r="V30" s="421"/>
      <c r="W30" s="421"/>
    </row>
    <row r="31" spans="1:23" ht="15" customHeight="1" x14ac:dyDescent="0.35">
      <c r="A31" s="60"/>
    </row>
    <row r="32" spans="1:23" ht="20.399999999999999" x14ac:dyDescent="0.35">
      <c r="A32" s="60" t="s">
        <v>421</v>
      </c>
    </row>
    <row r="33" spans="1:23" ht="7.5" customHeight="1" x14ac:dyDescent="0.35">
      <c r="A33" s="60"/>
    </row>
    <row r="34" spans="1:23" ht="15" customHeight="1" x14ac:dyDescent="0.35">
      <c r="A34" s="60"/>
      <c r="B34" s="421" t="s">
        <v>422</v>
      </c>
      <c r="C34" s="421"/>
      <c r="D34" s="421"/>
      <c r="E34" s="421"/>
      <c r="F34" s="421"/>
      <c r="G34" s="421"/>
      <c r="H34" s="421"/>
      <c r="I34" s="421"/>
      <c r="J34" s="421"/>
      <c r="K34" s="421"/>
      <c r="L34" s="421"/>
      <c r="M34" s="421"/>
      <c r="N34" s="421"/>
      <c r="O34" s="421"/>
      <c r="P34" s="421"/>
      <c r="Q34" s="421"/>
      <c r="R34" s="421"/>
      <c r="S34" s="421"/>
      <c r="T34" s="421"/>
      <c r="U34" s="421"/>
      <c r="V34" s="421"/>
      <c r="W34" s="421"/>
    </row>
    <row r="35" spans="1:23" ht="7.5" customHeight="1" x14ac:dyDescent="0.35">
      <c r="A35" s="60"/>
      <c r="B35" s="317"/>
      <c r="C35" s="317"/>
      <c r="D35" s="317"/>
      <c r="E35" s="317"/>
      <c r="F35" s="317"/>
      <c r="G35" s="317"/>
      <c r="H35" s="317"/>
      <c r="I35" s="317"/>
      <c r="J35" s="317"/>
      <c r="K35" s="317"/>
      <c r="L35" s="317"/>
      <c r="M35" s="317"/>
      <c r="N35" s="317"/>
      <c r="O35" s="317"/>
      <c r="P35" s="317"/>
      <c r="Q35" s="317"/>
      <c r="R35" s="317"/>
      <c r="S35" s="317"/>
      <c r="T35" s="317"/>
      <c r="U35" s="317"/>
      <c r="V35" s="317"/>
      <c r="W35" s="317"/>
    </row>
    <row r="36" spans="1:23" ht="15" customHeight="1" x14ac:dyDescent="0.35">
      <c r="A36" s="60"/>
      <c r="B36" s="421" t="s">
        <v>423</v>
      </c>
      <c r="C36" s="421"/>
      <c r="D36" s="421"/>
      <c r="E36" s="421"/>
      <c r="F36" s="421"/>
      <c r="G36" s="421"/>
      <c r="H36" s="421"/>
      <c r="I36" s="421"/>
      <c r="J36" s="421"/>
      <c r="K36" s="421"/>
      <c r="L36" s="421"/>
      <c r="M36" s="421"/>
      <c r="N36" s="421"/>
      <c r="O36" s="421"/>
      <c r="P36" s="421"/>
      <c r="Q36" s="421"/>
      <c r="R36" s="421"/>
      <c r="S36" s="421"/>
      <c r="T36" s="421"/>
      <c r="U36" s="421"/>
      <c r="V36" s="421"/>
      <c r="W36" s="421"/>
    </row>
    <row r="37" spans="1:23" ht="7.5" customHeight="1" x14ac:dyDescent="0.35">
      <c r="A37" s="60"/>
      <c r="B37" s="317"/>
      <c r="C37" s="317"/>
      <c r="D37" s="317"/>
      <c r="E37" s="317"/>
      <c r="F37" s="317"/>
      <c r="G37" s="317"/>
      <c r="H37" s="317"/>
      <c r="I37" s="317"/>
      <c r="J37" s="317"/>
      <c r="K37" s="317"/>
      <c r="L37" s="317"/>
      <c r="M37" s="317"/>
      <c r="N37" s="317"/>
      <c r="O37" s="317"/>
      <c r="P37" s="317"/>
      <c r="Q37" s="317"/>
      <c r="R37" s="317"/>
      <c r="S37" s="317"/>
      <c r="T37" s="317"/>
      <c r="U37" s="317"/>
      <c r="V37" s="317"/>
      <c r="W37" s="317"/>
    </row>
    <row r="38" spans="1:23" ht="30" customHeight="1" x14ac:dyDescent="0.35">
      <c r="A38" s="60"/>
      <c r="B38" s="421" t="s">
        <v>424</v>
      </c>
      <c r="C38" s="421"/>
      <c r="D38" s="421"/>
      <c r="E38" s="421"/>
      <c r="F38" s="421"/>
      <c r="G38" s="421"/>
      <c r="H38" s="421"/>
      <c r="I38" s="421"/>
      <c r="J38" s="421"/>
      <c r="K38" s="421"/>
      <c r="L38" s="421"/>
      <c r="M38" s="421"/>
      <c r="N38" s="421"/>
      <c r="O38" s="421"/>
      <c r="P38" s="421"/>
      <c r="Q38" s="421"/>
      <c r="R38" s="421"/>
      <c r="S38" s="421"/>
      <c r="T38" s="421"/>
      <c r="U38" s="421"/>
      <c r="V38" s="421"/>
      <c r="W38" s="421"/>
    </row>
    <row r="39" spans="1:23" ht="7.5" customHeight="1" x14ac:dyDescent="0.35">
      <c r="A39" s="60"/>
      <c r="B39" s="317"/>
      <c r="C39" s="317"/>
      <c r="D39" s="317"/>
      <c r="E39" s="317"/>
      <c r="F39" s="317"/>
      <c r="G39" s="317"/>
      <c r="H39" s="317"/>
      <c r="I39" s="317"/>
      <c r="J39" s="317"/>
      <c r="K39" s="317"/>
      <c r="L39" s="317"/>
      <c r="M39" s="317"/>
      <c r="N39" s="317"/>
      <c r="O39" s="317"/>
      <c r="P39" s="317"/>
      <c r="Q39" s="317"/>
      <c r="R39" s="317"/>
      <c r="S39" s="317"/>
      <c r="T39" s="317"/>
      <c r="U39" s="317"/>
      <c r="V39" s="317"/>
      <c r="W39" s="317"/>
    </row>
    <row r="40" spans="1:23" ht="15" customHeight="1" x14ac:dyDescent="0.35">
      <c r="A40" s="60"/>
      <c r="B40" s="421" t="s">
        <v>425</v>
      </c>
      <c r="C40" s="421"/>
      <c r="D40" s="421"/>
      <c r="E40" s="421"/>
      <c r="F40" s="421"/>
      <c r="G40" s="421"/>
      <c r="H40" s="421"/>
      <c r="I40" s="421"/>
      <c r="J40" s="421"/>
      <c r="K40" s="421"/>
      <c r="L40" s="421"/>
      <c r="M40" s="421"/>
      <c r="N40" s="421"/>
      <c r="O40" s="421"/>
      <c r="P40" s="421"/>
      <c r="Q40" s="421"/>
      <c r="R40" s="421"/>
      <c r="S40" s="421"/>
      <c r="T40" s="421"/>
      <c r="U40" s="421"/>
      <c r="V40" s="421"/>
      <c r="W40" s="421"/>
    </row>
    <row r="41" spans="1:23" ht="7.5" customHeight="1" x14ac:dyDescent="0.35">
      <c r="A41" s="60"/>
      <c r="B41" s="317"/>
      <c r="C41" s="317"/>
      <c r="D41" s="317"/>
      <c r="E41" s="317"/>
      <c r="F41" s="317"/>
      <c r="G41" s="317"/>
      <c r="H41" s="317"/>
      <c r="I41" s="317"/>
      <c r="J41" s="317"/>
      <c r="K41" s="317"/>
      <c r="L41" s="317"/>
      <c r="M41" s="317"/>
      <c r="N41" s="317"/>
      <c r="O41" s="317"/>
      <c r="P41" s="317"/>
      <c r="Q41" s="317"/>
      <c r="R41" s="317"/>
      <c r="S41" s="317"/>
      <c r="T41" s="317"/>
      <c r="U41" s="317"/>
      <c r="V41" s="317"/>
      <c r="W41" s="317"/>
    </row>
    <row r="42" spans="1:23" ht="15" customHeight="1" x14ac:dyDescent="0.35">
      <c r="A42" s="60"/>
      <c r="B42" s="421" t="s">
        <v>426</v>
      </c>
      <c r="C42" s="421"/>
      <c r="D42" s="421"/>
      <c r="E42" s="421"/>
      <c r="F42" s="421"/>
      <c r="G42" s="421"/>
      <c r="H42" s="421"/>
      <c r="I42" s="421"/>
      <c r="J42" s="421"/>
      <c r="K42" s="421"/>
      <c r="L42" s="421"/>
      <c r="M42" s="421"/>
      <c r="N42" s="421"/>
      <c r="O42" s="421"/>
      <c r="P42" s="421"/>
      <c r="Q42" s="421"/>
      <c r="R42" s="421"/>
      <c r="S42" s="421"/>
      <c r="T42" s="421"/>
      <c r="U42" s="421"/>
      <c r="V42" s="421"/>
      <c r="W42" s="421"/>
    </row>
    <row r="43" spans="1:23" ht="7.5" customHeight="1" x14ac:dyDescent="0.35">
      <c r="A43" s="60"/>
      <c r="B43" s="317"/>
      <c r="C43" s="317"/>
      <c r="D43" s="317"/>
      <c r="E43" s="317"/>
      <c r="F43" s="317"/>
      <c r="G43" s="317"/>
      <c r="H43" s="317"/>
      <c r="I43" s="317"/>
      <c r="J43" s="317"/>
      <c r="K43" s="317"/>
      <c r="L43" s="317"/>
      <c r="M43" s="317"/>
      <c r="N43" s="317"/>
      <c r="O43" s="317"/>
      <c r="P43" s="317"/>
      <c r="Q43" s="317"/>
      <c r="R43" s="317"/>
      <c r="S43" s="317"/>
      <c r="T43" s="317"/>
      <c r="U43" s="317"/>
      <c r="V43" s="317"/>
      <c r="W43" s="317"/>
    </row>
    <row r="44" spans="1:23" ht="15" customHeight="1" x14ac:dyDescent="0.35">
      <c r="A44" s="60"/>
      <c r="B44" s="421" t="s">
        <v>427</v>
      </c>
      <c r="C44" s="421"/>
      <c r="D44" s="421"/>
      <c r="E44" s="421"/>
      <c r="F44" s="421"/>
      <c r="G44" s="421"/>
      <c r="H44" s="421"/>
      <c r="I44" s="421"/>
      <c r="J44" s="421"/>
      <c r="K44" s="421"/>
      <c r="L44" s="421"/>
      <c r="M44" s="421"/>
      <c r="N44" s="421"/>
      <c r="O44" s="421"/>
      <c r="P44" s="421"/>
      <c r="Q44" s="421"/>
      <c r="R44" s="421"/>
      <c r="S44" s="421"/>
      <c r="T44" s="421"/>
      <c r="U44" s="421"/>
      <c r="V44" s="421"/>
      <c r="W44" s="421"/>
    </row>
    <row r="45" spans="1:23" ht="7.5" customHeight="1" x14ac:dyDescent="0.35">
      <c r="A45" s="60"/>
      <c r="B45" s="317"/>
      <c r="C45" s="317"/>
      <c r="D45" s="317"/>
      <c r="E45" s="317"/>
      <c r="F45" s="317"/>
      <c r="G45" s="317"/>
      <c r="H45" s="317"/>
      <c r="I45" s="317"/>
      <c r="J45" s="317"/>
      <c r="K45" s="317"/>
      <c r="L45" s="317"/>
      <c r="M45" s="317"/>
      <c r="N45" s="317"/>
      <c r="O45" s="317"/>
      <c r="P45" s="317"/>
      <c r="Q45" s="317"/>
      <c r="R45" s="317"/>
      <c r="S45" s="317"/>
      <c r="T45" s="317"/>
      <c r="U45" s="317"/>
      <c r="V45" s="317"/>
      <c r="W45" s="317"/>
    </row>
    <row r="46" spans="1:23" ht="30" customHeight="1" x14ac:dyDescent="0.35">
      <c r="A46" s="60"/>
      <c r="B46" s="421" t="s">
        <v>430</v>
      </c>
      <c r="C46" s="421"/>
      <c r="D46" s="421"/>
      <c r="E46" s="421"/>
      <c r="F46" s="421"/>
      <c r="G46" s="421"/>
      <c r="H46" s="421"/>
      <c r="I46" s="421"/>
      <c r="J46" s="421"/>
      <c r="K46" s="421"/>
      <c r="L46" s="421"/>
      <c r="M46" s="421"/>
      <c r="N46" s="421"/>
      <c r="O46" s="421"/>
      <c r="P46" s="421"/>
      <c r="Q46" s="421"/>
      <c r="R46" s="421"/>
      <c r="S46" s="421"/>
      <c r="T46" s="421"/>
      <c r="U46" s="421"/>
      <c r="V46" s="421"/>
      <c r="W46" s="421"/>
    </row>
    <row r="47" spans="1:23" ht="7.5" customHeight="1" x14ac:dyDescent="0.35">
      <c r="A47" s="60"/>
      <c r="B47" s="317"/>
      <c r="C47" s="317"/>
      <c r="D47" s="317"/>
      <c r="E47" s="317"/>
      <c r="F47" s="317"/>
      <c r="G47" s="317"/>
      <c r="H47" s="317"/>
      <c r="I47" s="317"/>
      <c r="J47" s="317"/>
      <c r="K47" s="317"/>
      <c r="L47" s="317"/>
      <c r="M47" s="317"/>
      <c r="N47" s="317"/>
      <c r="O47" s="317"/>
      <c r="P47" s="317"/>
      <c r="Q47" s="317"/>
      <c r="R47" s="317"/>
      <c r="S47" s="317"/>
      <c r="T47" s="317"/>
      <c r="U47" s="317"/>
      <c r="V47" s="317"/>
      <c r="W47" s="317"/>
    </row>
    <row r="48" spans="1:23" ht="15" customHeight="1" x14ac:dyDescent="0.25">
      <c r="B48" s="421" t="s">
        <v>428</v>
      </c>
      <c r="C48" s="421"/>
      <c r="D48" s="421"/>
      <c r="E48" s="421"/>
      <c r="F48" s="421"/>
      <c r="G48" s="421"/>
      <c r="H48" s="421"/>
      <c r="I48" s="421"/>
      <c r="J48" s="421"/>
      <c r="K48" s="421"/>
      <c r="L48" s="421"/>
      <c r="M48" s="421"/>
      <c r="N48" s="421"/>
      <c r="O48" s="421"/>
      <c r="P48" s="421"/>
      <c r="Q48" s="421"/>
      <c r="R48" s="421"/>
      <c r="S48" s="421"/>
      <c r="T48" s="421"/>
      <c r="U48" s="421"/>
      <c r="V48" s="421"/>
      <c r="W48" s="421"/>
    </row>
    <row r="49" spans="1:21" ht="15" customHeight="1" x14ac:dyDescent="0.25"/>
    <row r="50" spans="1:21" ht="30" customHeight="1" x14ac:dyDescent="0.35">
      <c r="A50" s="60" t="s">
        <v>157</v>
      </c>
    </row>
    <row r="51" spans="1:21" ht="15" customHeight="1" x14ac:dyDescent="0.35">
      <c r="A51" s="7"/>
    </row>
    <row r="52" spans="1:21" ht="15" customHeight="1" x14ac:dyDescent="0.25">
      <c r="B52" s="178" t="s">
        <v>158</v>
      </c>
    </row>
    <row r="53" spans="1:21" ht="15" customHeight="1" x14ac:dyDescent="0.25">
      <c r="B53" s="30"/>
    </row>
    <row r="54" spans="1:21" ht="15" customHeight="1" x14ac:dyDescent="0.25">
      <c r="B54" s="178" t="s">
        <v>97</v>
      </c>
      <c r="C54" s="14"/>
    </row>
    <row r="55" spans="1:21" ht="15" customHeight="1" x14ac:dyDescent="0.25">
      <c r="B55" s="30"/>
      <c r="C55" s="15"/>
    </row>
    <row r="56" spans="1:21" ht="15" customHeight="1" x14ac:dyDescent="0.25">
      <c r="B56" s="178" t="s">
        <v>159</v>
      </c>
    </row>
    <row r="57" spans="1:21" ht="15" customHeight="1" x14ac:dyDescent="0.25">
      <c r="B57" s="30"/>
    </row>
    <row r="58" spans="1:21" ht="15" customHeight="1" x14ac:dyDescent="0.3">
      <c r="B58" s="178" t="s">
        <v>98</v>
      </c>
      <c r="U58"/>
    </row>
    <row r="59" spans="1:21" x14ac:dyDescent="0.25"/>
    <row r="60" spans="1:21" x14ac:dyDescent="0.25"/>
    <row r="61" spans="1:21" ht="17.399999999999999" x14ac:dyDescent="0.3">
      <c r="N61" s="16"/>
    </row>
    <row r="62" spans="1:21" ht="20.399999999999999" x14ac:dyDescent="0.35">
      <c r="A62" s="60" t="s">
        <v>274</v>
      </c>
    </row>
    <row r="63" spans="1:21" x14ac:dyDescent="0.25"/>
    <row r="64" spans="1:21" x14ac:dyDescent="0.25">
      <c r="G64" s="22"/>
    </row>
    <row r="65" spans="2:11" x14ac:dyDescent="0.25"/>
    <row r="66" spans="2:11" x14ac:dyDescent="0.25"/>
    <row r="67" spans="2:11" x14ac:dyDescent="0.25"/>
    <row r="68" spans="2:11" x14ac:dyDescent="0.25"/>
    <row r="69" spans="2:11" x14ac:dyDescent="0.25"/>
    <row r="70" spans="2:11" x14ac:dyDescent="0.25"/>
    <row r="71" spans="2:11" x14ac:dyDescent="0.25"/>
    <row r="72" spans="2:11" ht="35.549999999999997" customHeight="1" x14ac:dyDescent="0.25">
      <c r="B72" s="420" t="s">
        <v>553</v>
      </c>
      <c r="C72" s="420"/>
      <c r="D72" s="420"/>
      <c r="E72" s="420"/>
      <c r="F72" s="420"/>
      <c r="G72" s="419"/>
      <c r="H72" s="419"/>
      <c r="I72" s="419"/>
      <c r="J72" s="419"/>
      <c r="K72" s="419"/>
    </row>
    <row r="73" spans="2:11" x14ac:dyDescent="0.25">
      <c r="B73" s="420"/>
      <c r="C73" s="420"/>
      <c r="D73" s="420"/>
      <c r="E73" s="420"/>
      <c r="F73" s="420"/>
      <c r="G73" s="419"/>
      <c r="H73" s="419"/>
      <c r="I73" s="419"/>
      <c r="J73" s="419"/>
      <c r="K73" s="419"/>
    </row>
    <row r="74" spans="2:11" x14ac:dyDescent="0.25">
      <c r="B74" s="420"/>
      <c r="C74" s="420"/>
      <c r="D74" s="420"/>
      <c r="E74" s="420"/>
      <c r="F74" s="420"/>
      <c r="G74" s="419"/>
      <c r="H74" s="419"/>
      <c r="I74" s="419"/>
      <c r="J74" s="419"/>
      <c r="K74" s="419"/>
    </row>
    <row r="75" spans="2:11" x14ac:dyDescent="0.25">
      <c r="B75" s="420"/>
      <c r="C75" s="420"/>
      <c r="D75" s="420"/>
      <c r="E75" s="420"/>
      <c r="F75" s="420"/>
      <c r="G75" s="419"/>
      <c r="H75" s="419"/>
      <c r="I75" s="419"/>
      <c r="J75" s="419"/>
      <c r="K75" s="419"/>
    </row>
    <row r="76" spans="2:11" x14ac:dyDescent="0.25">
      <c r="B76" s="420"/>
      <c r="C76" s="420"/>
      <c r="D76" s="420"/>
      <c r="E76" s="420"/>
      <c r="F76" s="420"/>
    </row>
    <row r="77" spans="2:11" x14ac:dyDescent="0.25"/>
  </sheetData>
  <sheetProtection algorithmName="SHA-512" hashValue="3lU3435jmUI0Eg1jb7gqmW5n33kiV1evqPRiQFjbgyV1tz3GGDTb98agiZ+oXL3EMzmnY87Q0MHi85Gi4phknw==" saltValue="zJnA5D/yTeBCY/X/ZUX8zQ==" spinCount="100000" sheet="1" objects="1" scenarios="1"/>
  <mergeCells count="15">
    <mergeCell ref="B72:F76"/>
    <mergeCell ref="B20:W20"/>
    <mergeCell ref="B22:W22"/>
    <mergeCell ref="B26:W26"/>
    <mergeCell ref="B30:W30"/>
    <mergeCell ref="B24:W24"/>
    <mergeCell ref="B28:W28"/>
    <mergeCell ref="B44:W44"/>
    <mergeCell ref="B46:W46"/>
    <mergeCell ref="B48:W48"/>
    <mergeCell ref="B34:W34"/>
    <mergeCell ref="B36:W36"/>
    <mergeCell ref="B38:W38"/>
    <mergeCell ref="B40:W40"/>
    <mergeCell ref="B42:W42"/>
  </mergeCells>
  <hyperlinks>
    <hyperlink ref="B52" r:id="rId1" display="https://www.hansencx.com/" xr:uid="{97B2EFA9-C854-492F-B7DE-D5A2BB9D2EA8}"/>
    <hyperlink ref="B54" r:id="rId2" display="https://www.hansencx.com/investor-relations/" xr:uid="{B502C349-C65E-47A6-8001-328484BA5649}"/>
    <hyperlink ref="B56" r:id="rId3" display="https://www.hansencx.com/investor-relations/financial-reports-presentations/" xr:uid="{4002F4D0-768F-4123-B129-0C845CF9E4C1}"/>
    <hyperlink ref="B58" r:id="rId4" display="https://www.hansencx.com/corporate-sustainability/" xr:uid="{A6E26BFC-AED6-474A-83D9-D3EC8094E9F5}"/>
  </hyperlinks>
  <pageMargins left="0.70866141732283472" right="0.70866141732283472" top="0.74803149606299213" bottom="0.74803149606299213" header="0.31496062992125984" footer="0.31496062992125984"/>
  <pageSetup scale="41" fitToHeight="30"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8804A-1722-4670-BFD2-D344EDB12E35}">
  <sheetPr>
    <pageSetUpPr autoPageBreaks="0" fitToPage="1"/>
  </sheetPr>
  <dimension ref="A1:AB162"/>
  <sheetViews>
    <sheetView showGridLines="0" zoomScaleNormal="100" workbookViewId="0"/>
  </sheetViews>
  <sheetFormatPr defaultColWidth="0" defaultRowHeight="0" customHeight="1" zeroHeight="1" x14ac:dyDescent="0.25"/>
  <cols>
    <col min="1" max="2" width="2.77734375" style="6" customWidth="1"/>
    <col min="3" max="9" width="10.77734375" style="6" customWidth="1"/>
    <col min="10" max="15" width="12.77734375" style="6" customWidth="1"/>
    <col min="16" max="19" width="10.77734375" style="6" customWidth="1"/>
    <col min="20" max="20" width="6" style="6" customWidth="1"/>
    <col min="21" max="21" width="10.77734375" style="6" customWidth="1"/>
    <col min="22" max="22" width="12.21875" style="6" hidden="1" customWidth="1"/>
    <col min="23" max="23" width="10.77734375" style="6" hidden="1" customWidth="1"/>
    <col min="24" max="25" width="8.77734375" style="6" hidden="1" customWidth="1"/>
    <col min="26" max="28" width="0" style="6" hidden="1" customWidth="1"/>
    <col min="29" max="16384" width="8.77734375" style="6" hidden="1"/>
  </cols>
  <sheetData>
    <row r="1" spans="1:20" ht="15" customHeight="1" x14ac:dyDescent="0.25"/>
    <row r="2" spans="1:20" ht="15" customHeight="1" x14ac:dyDescent="0.25"/>
    <row r="3" spans="1:20" ht="15" customHeight="1" x14ac:dyDescent="0.25"/>
    <row r="4" spans="1:20" ht="15" customHeight="1" x14ac:dyDescent="0.25"/>
    <row r="5" spans="1:20" ht="15" customHeight="1" x14ac:dyDescent="0.25"/>
    <row r="6" spans="1:20" ht="15" customHeight="1" x14ac:dyDescent="0.25"/>
    <row r="7" spans="1:20" ht="15" customHeight="1" x14ac:dyDescent="0.25"/>
    <row r="8" spans="1:20" ht="15" customHeight="1" x14ac:dyDescent="0.25"/>
    <row r="9" spans="1:20" ht="15" customHeight="1" x14ac:dyDescent="0.25"/>
    <row r="10" spans="1:20" ht="15" customHeight="1" x14ac:dyDescent="0.25"/>
    <row r="11" spans="1:20" ht="15" customHeight="1" x14ac:dyDescent="0.25"/>
    <row r="12" spans="1:20" ht="15" customHeight="1" x14ac:dyDescent="0.25"/>
    <row r="13" spans="1:20" ht="15" customHeight="1" x14ac:dyDescent="0.25"/>
    <row r="14" spans="1:20" ht="15" customHeight="1" x14ac:dyDescent="0.25"/>
    <row r="15" spans="1:20" ht="18" customHeight="1" x14ac:dyDescent="0.25"/>
    <row r="16" spans="1:20" ht="37.200000000000003" customHeight="1" x14ac:dyDescent="0.25">
      <c r="A16" s="17" t="s">
        <v>194</v>
      </c>
      <c r="B16" s="8"/>
      <c r="C16" s="8"/>
      <c r="D16" s="8"/>
      <c r="E16" s="8"/>
      <c r="F16" s="8"/>
      <c r="G16" s="8"/>
      <c r="H16" s="8"/>
      <c r="I16" s="8"/>
      <c r="J16" s="8"/>
      <c r="K16" s="8"/>
      <c r="L16" s="8"/>
      <c r="M16" s="8"/>
      <c r="N16" s="8"/>
      <c r="O16" s="8"/>
      <c r="P16" s="8"/>
      <c r="Q16" s="8"/>
      <c r="R16" s="8"/>
      <c r="S16" s="8"/>
      <c r="T16" s="8"/>
    </row>
    <row r="17" spans="1:23" ht="15" customHeight="1" x14ac:dyDescent="0.25"/>
    <row r="18" spans="1:23" ht="20.399999999999999" x14ac:dyDescent="0.35">
      <c r="B18" s="60" t="s">
        <v>188</v>
      </c>
    </row>
    <row r="19" spans="1:23" ht="30" customHeight="1" x14ac:dyDescent="0.25">
      <c r="B19" s="424" t="s">
        <v>359</v>
      </c>
      <c r="C19" s="424"/>
      <c r="D19" s="424"/>
      <c r="E19" s="424"/>
      <c r="F19" s="424"/>
      <c r="G19" s="424"/>
      <c r="H19" s="424"/>
      <c r="I19" s="424"/>
      <c r="J19" s="424"/>
      <c r="K19" s="424"/>
      <c r="L19" s="424"/>
      <c r="M19" s="424"/>
      <c r="N19" s="424"/>
      <c r="O19" s="424"/>
      <c r="P19" s="424"/>
      <c r="Q19" s="424"/>
      <c r="R19" s="424"/>
      <c r="S19" s="424"/>
      <c r="T19" s="424"/>
      <c r="U19" s="65"/>
      <c r="V19" s="65"/>
      <c r="W19" s="65"/>
    </row>
    <row r="20" spans="1:23" ht="15" customHeight="1" x14ac:dyDescent="0.25">
      <c r="B20" s="21"/>
      <c r="C20" s="21"/>
      <c r="D20" s="21"/>
      <c r="E20" s="21"/>
      <c r="F20" s="21"/>
      <c r="G20" s="21"/>
      <c r="H20" s="21"/>
      <c r="I20" s="21"/>
      <c r="J20" s="21"/>
      <c r="K20" s="21"/>
      <c r="L20" s="21"/>
      <c r="M20" s="21"/>
      <c r="N20" s="21"/>
      <c r="O20" s="21"/>
      <c r="P20" s="21"/>
      <c r="Q20" s="21"/>
      <c r="R20" s="21"/>
      <c r="S20" s="21"/>
      <c r="T20" s="21"/>
      <c r="U20" s="21"/>
      <c r="V20" s="21"/>
      <c r="W20" s="21"/>
    </row>
    <row r="21" spans="1:23" ht="20.399999999999999" x14ac:dyDescent="0.35">
      <c r="B21" s="60" t="s">
        <v>311</v>
      </c>
      <c r="C21" s="61"/>
      <c r="D21" s="61"/>
      <c r="E21" s="61"/>
      <c r="F21" s="61"/>
      <c r="G21" s="61"/>
    </row>
    <row r="22" spans="1:23" ht="15" customHeight="1" x14ac:dyDescent="0.3">
      <c r="B22" s="62" t="s">
        <v>400</v>
      </c>
      <c r="C22" s="61"/>
      <c r="D22" s="61"/>
      <c r="E22" s="61"/>
      <c r="F22" s="61"/>
      <c r="G22" s="61"/>
    </row>
    <row r="23" spans="1:23" ht="15" customHeight="1" x14ac:dyDescent="0.35">
      <c r="C23" s="18"/>
      <c r="D23" s="18"/>
      <c r="E23" s="18"/>
      <c r="F23" s="18"/>
      <c r="G23" s="18"/>
      <c r="H23" s="18"/>
      <c r="I23" s="54"/>
      <c r="J23" s="54"/>
      <c r="K23" s="54"/>
      <c r="L23" s="54"/>
      <c r="M23" s="54"/>
      <c r="N23" s="18"/>
      <c r="O23" s="18"/>
      <c r="S23" s="18"/>
      <c r="T23" s="18"/>
      <c r="U23" s="18"/>
      <c r="V23" s="18"/>
    </row>
    <row r="24" spans="1:23" ht="20.100000000000001" customHeight="1" thickBot="1" x14ac:dyDescent="0.4">
      <c r="A24" s="42"/>
      <c r="B24" s="71" t="s">
        <v>498</v>
      </c>
      <c r="C24" s="72"/>
      <c r="D24" s="72"/>
      <c r="E24" s="72"/>
      <c r="F24" s="72"/>
      <c r="G24" s="72"/>
      <c r="H24" s="72"/>
      <c r="I24" s="72"/>
      <c r="J24" s="72"/>
      <c r="K24" s="72"/>
      <c r="L24" s="72"/>
      <c r="M24" s="316" t="s">
        <v>495</v>
      </c>
      <c r="N24" s="73" t="s">
        <v>196</v>
      </c>
      <c r="O24" s="316" t="s">
        <v>517</v>
      </c>
    </row>
    <row r="25" spans="1:23" ht="15" customHeight="1" x14ac:dyDescent="0.3">
      <c r="B25" s="199" t="s">
        <v>332</v>
      </c>
      <c r="C25" s="200"/>
      <c r="D25" s="200"/>
      <c r="E25" s="200"/>
      <c r="F25" s="200"/>
      <c r="G25" s="200"/>
      <c r="H25" s="200"/>
      <c r="I25" s="200"/>
      <c r="J25" s="200"/>
      <c r="K25" s="200"/>
      <c r="L25" s="200"/>
      <c r="M25" s="266">
        <f t="shared" ref="M25:O33" si="0">SUM(M77,M51,M64)</f>
        <v>85.597896290000008</v>
      </c>
      <c r="N25" s="267">
        <f t="shared" si="0"/>
        <v>12.9740175</v>
      </c>
      <c r="O25" s="268">
        <f t="shared" si="0"/>
        <v>4.2666624000000004</v>
      </c>
      <c r="Q25"/>
    </row>
    <row r="26" spans="1:23" ht="15" customHeight="1" x14ac:dyDescent="0.3">
      <c r="B26" s="79" t="s">
        <v>333</v>
      </c>
      <c r="C26" s="201"/>
      <c r="D26" s="201"/>
      <c r="E26" s="201"/>
      <c r="F26" s="201"/>
      <c r="G26" s="201"/>
      <c r="H26" s="201"/>
      <c r="I26" s="201"/>
      <c r="J26" s="202"/>
      <c r="K26" s="202"/>
      <c r="L26" s="202"/>
      <c r="M26" s="269">
        <f>SUM(M78,M52,M65)</f>
        <v>1533.0468519861279</v>
      </c>
      <c r="N26" s="270">
        <f>SUM(N78,N52,N65)</f>
        <v>380.92709102788547</v>
      </c>
      <c r="O26" s="271">
        <f t="shared" si="0"/>
        <v>401.8012851539462</v>
      </c>
      <c r="Q26"/>
    </row>
    <row r="27" spans="1:23" ht="15" customHeight="1" x14ac:dyDescent="0.3">
      <c r="B27"/>
      <c r="C27" s="6" t="s">
        <v>520</v>
      </c>
      <c r="D27"/>
      <c r="E27"/>
      <c r="F27"/>
      <c r="G27"/>
      <c r="H27"/>
      <c r="I27"/>
      <c r="J27"/>
      <c r="K27"/>
      <c r="L27"/>
      <c r="M27" s="272">
        <f t="shared" ref="M27:N33" si="1">SUM(M53,M66,M79)</f>
        <v>8671.5638349730871</v>
      </c>
      <c r="N27" s="273">
        <f t="shared" si="1"/>
        <v>7129.7030356846844</v>
      </c>
      <c r="O27" s="274">
        <f t="shared" si="0"/>
        <v>6291.9460107088962</v>
      </c>
      <c r="Q27"/>
    </row>
    <row r="28" spans="1:23" ht="15" customHeight="1" x14ac:dyDescent="0.3">
      <c r="B28"/>
      <c r="C28" s="6" t="s">
        <v>521</v>
      </c>
      <c r="D28"/>
      <c r="E28"/>
      <c r="F28"/>
      <c r="G28"/>
      <c r="H28"/>
      <c r="I28"/>
      <c r="J28"/>
      <c r="K28"/>
      <c r="L28"/>
      <c r="M28" s="272">
        <f t="shared" si="1"/>
        <v>649.56218400251566</v>
      </c>
      <c r="N28" s="273">
        <f t="shared" si="1"/>
        <v>898.31759394328105</v>
      </c>
      <c r="O28" s="274">
        <f t="shared" si="0"/>
        <v>116.88624478434808</v>
      </c>
      <c r="Q28"/>
    </row>
    <row r="29" spans="1:23" ht="15" customHeight="1" x14ac:dyDescent="0.3">
      <c r="B29"/>
      <c r="C29" s="6" t="s">
        <v>522</v>
      </c>
      <c r="D29"/>
      <c r="E29"/>
      <c r="F29"/>
      <c r="G29"/>
      <c r="H29"/>
      <c r="I29"/>
      <c r="J29"/>
      <c r="K29"/>
      <c r="L29"/>
      <c r="M29" s="272">
        <f t="shared" si="1"/>
        <v>203.877787458082</v>
      </c>
      <c r="N29" s="273">
        <f t="shared" si="1"/>
        <v>48.255500556085977</v>
      </c>
      <c r="O29" s="274">
        <f t="shared" si="0"/>
        <v>149.58547334449781</v>
      </c>
      <c r="Q29"/>
    </row>
    <row r="30" spans="1:23" ht="15" customHeight="1" x14ac:dyDescent="0.3">
      <c r="B30"/>
      <c r="C30" s="6" t="s">
        <v>526</v>
      </c>
      <c r="D30"/>
      <c r="E30"/>
      <c r="F30"/>
      <c r="G30"/>
      <c r="H30"/>
      <c r="I30"/>
      <c r="J30"/>
      <c r="K30"/>
      <c r="L30"/>
      <c r="M30" s="272">
        <f t="shared" si="1"/>
        <v>100.88936925721683</v>
      </c>
      <c r="N30" s="273">
        <f t="shared" si="1"/>
        <v>98.894997846944023</v>
      </c>
      <c r="O30" s="274">
        <f t="shared" si="0"/>
        <v>101.07865604725205</v>
      </c>
      <c r="Q30"/>
    </row>
    <row r="31" spans="1:23" ht="15" customHeight="1" x14ac:dyDescent="0.3">
      <c r="B31"/>
      <c r="C31" s="6" t="s">
        <v>523</v>
      </c>
      <c r="D31"/>
      <c r="E31"/>
      <c r="F31"/>
      <c r="G31"/>
      <c r="H31"/>
      <c r="I31"/>
      <c r="J31"/>
      <c r="K31"/>
      <c r="L31"/>
      <c r="M31" s="272">
        <f t="shared" si="1"/>
        <v>1675.3937439677941</v>
      </c>
      <c r="N31" s="273">
        <f t="shared" si="1"/>
        <v>1166.2985357334865</v>
      </c>
      <c r="O31" s="274">
        <f t="shared" si="0"/>
        <v>1269.4772414171632</v>
      </c>
      <c r="Q31"/>
    </row>
    <row r="32" spans="1:23" ht="15" customHeight="1" x14ac:dyDescent="0.3">
      <c r="B32"/>
      <c r="C32" s="6" t="s">
        <v>524</v>
      </c>
      <c r="D32"/>
      <c r="E32"/>
      <c r="F32"/>
      <c r="G32"/>
      <c r="H32"/>
      <c r="I32"/>
      <c r="J32"/>
      <c r="K32"/>
      <c r="L32"/>
      <c r="M32" s="272">
        <f t="shared" si="1"/>
        <v>1000.1980203692201</v>
      </c>
      <c r="N32" s="273">
        <f t="shared" si="1"/>
        <v>908.39927207147434</v>
      </c>
      <c r="O32" s="274">
        <f t="shared" si="0"/>
        <v>876.04131665198145</v>
      </c>
      <c r="Q32"/>
    </row>
    <row r="33" spans="1:20" ht="15" customHeight="1" x14ac:dyDescent="0.3">
      <c r="B33" s="201"/>
      <c r="C33" s="79" t="s">
        <v>525</v>
      </c>
      <c r="D33" s="201"/>
      <c r="E33" s="201"/>
      <c r="F33" s="201"/>
      <c r="G33" s="201"/>
      <c r="H33" s="201"/>
      <c r="I33" s="201"/>
      <c r="J33" s="201"/>
      <c r="K33" s="201"/>
      <c r="L33" s="201"/>
      <c r="M33" s="275">
        <f t="shared" si="1"/>
        <v>150.06008366541795</v>
      </c>
      <c r="N33" s="276">
        <f t="shared" si="1"/>
        <v>365.57964643220015</v>
      </c>
      <c r="O33" s="271">
        <f t="shared" si="0"/>
        <v>662.83129291468003</v>
      </c>
      <c r="Q33"/>
    </row>
    <row r="34" spans="1:20" ht="15" customHeight="1" x14ac:dyDescent="0.3">
      <c r="B34" s="6" t="s">
        <v>344</v>
      </c>
      <c r="C34"/>
      <c r="D34"/>
      <c r="E34"/>
      <c r="F34"/>
      <c r="G34"/>
      <c r="H34"/>
      <c r="I34"/>
      <c r="J34"/>
      <c r="K34"/>
      <c r="L34"/>
      <c r="M34" s="269">
        <f>SUM(M27:M33)</f>
        <v>12451.545023693334</v>
      </c>
      <c r="N34" s="269">
        <f>SUM(N27:N33)</f>
        <v>10615.448582268154</v>
      </c>
      <c r="O34" s="271">
        <f>SUM(O27:O33)</f>
        <v>9467.8462358688193</v>
      </c>
      <c r="Q34"/>
    </row>
    <row r="35" spans="1:20" ht="15" customHeight="1" thickBot="1" x14ac:dyDescent="0.35">
      <c r="B35" s="203" t="s">
        <v>192</v>
      </c>
      <c r="C35" s="204"/>
      <c r="D35" s="204"/>
      <c r="E35" s="204"/>
      <c r="F35" s="204"/>
      <c r="G35" s="204"/>
      <c r="H35" s="204"/>
      <c r="I35" s="204"/>
      <c r="J35" s="204"/>
      <c r="K35" s="204"/>
      <c r="L35" s="204"/>
      <c r="M35" s="277">
        <f>M25+M26+M34</f>
        <v>14070.189771969463</v>
      </c>
      <c r="N35" s="277">
        <f>N25+N26+N34</f>
        <v>11009.34969079604</v>
      </c>
      <c r="O35" s="278">
        <f>O25+O26+O34</f>
        <v>9873.9141834227648</v>
      </c>
      <c r="Q35" s="374"/>
      <c r="R35" s="373"/>
    </row>
    <row r="36" spans="1:20" ht="15" customHeight="1" x14ac:dyDescent="0.3">
      <c r="Q36"/>
      <c r="R36" s="373"/>
    </row>
    <row r="37" spans="1:20" ht="20.100000000000001" customHeight="1" thickBot="1" x14ac:dyDescent="0.4">
      <c r="A37" s="42"/>
      <c r="B37" s="71" t="s">
        <v>436</v>
      </c>
      <c r="C37" s="72"/>
      <c r="D37" s="72"/>
      <c r="E37" s="72"/>
      <c r="F37" s="72"/>
      <c r="G37" s="72"/>
      <c r="H37" s="72"/>
      <c r="I37" s="72"/>
      <c r="J37" s="72"/>
      <c r="K37" s="72"/>
      <c r="L37" s="72"/>
      <c r="M37" s="316" t="s">
        <v>495</v>
      </c>
      <c r="N37" s="73" t="s">
        <v>196</v>
      </c>
      <c r="O37" s="316" t="s">
        <v>517</v>
      </c>
      <c r="Q37"/>
    </row>
    <row r="38" spans="1:20" ht="15" customHeight="1" x14ac:dyDescent="0.3">
      <c r="B38" s="199" t="s">
        <v>332</v>
      </c>
      <c r="C38" s="200"/>
      <c r="D38" s="200"/>
      <c r="E38" s="200"/>
      <c r="F38" s="200"/>
      <c r="G38" s="200"/>
      <c r="H38" s="200"/>
      <c r="I38" s="200"/>
      <c r="J38" s="200"/>
      <c r="K38" s="200"/>
      <c r="L38" s="200"/>
      <c r="M38" s="266">
        <f>SUM(M51,M64,M77)</f>
        <v>85.597896290000008</v>
      </c>
      <c r="N38" s="359">
        <v>12.9740175</v>
      </c>
      <c r="O38" s="268">
        <v>4.2666624000000004</v>
      </c>
      <c r="Q38"/>
    </row>
    <row r="39" spans="1:20" ht="15" customHeight="1" x14ac:dyDescent="0.3">
      <c r="B39" s="79" t="s">
        <v>333</v>
      </c>
      <c r="C39" s="201"/>
      <c r="D39" s="201"/>
      <c r="E39" s="201"/>
      <c r="F39" s="201"/>
      <c r="G39" s="201"/>
      <c r="H39" s="201"/>
      <c r="I39" s="201"/>
      <c r="J39" s="202"/>
      <c r="K39" s="202"/>
      <c r="L39" s="202"/>
      <c r="M39" s="269">
        <v>1547.8559403317354</v>
      </c>
      <c r="N39" s="276">
        <v>358.72121183220406</v>
      </c>
      <c r="O39" s="271">
        <v>409.09736548829977</v>
      </c>
      <c r="Q39"/>
    </row>
    <row r="40" spans="1:20" ht="15" customHeight="1" x14ac:dyDescent="0.3">
      <c r="B40"/>
      <c r="C40" s="6" t="s">
        <v>520</v>
      </c>
      <c r="D40"/>
      <c r="E40"/>
      <c r="F40"/>
      <c r="G40"/>
      <c r="H40"/>
      <c r="I40"/>
      <c r="J40"/>
      <c r="K40"/>
      <c r="L40"/>
      <c r="M40" s="272">
        <v>8671.5638349730871</v>
      </c>
      <c r="N40" s="273">
        <v>7129.7030356846844</v>
      </c>
      <c r="O40" s="274">
        <v>6291.9460107088962</v>
      </c>
      <c r="Q40"/>
    </row>
    <row r="41" spans="1:20" ht="15" customHeight="1" x14ac:dyDescent="0.3">
      <c r="B41"/>
      <c r="C41" s="6" t="s">
        <v>521</v>
      </c>
      <c r="D41"/>
      <c r="E41"/>
      <c r="F41"/>
      <c r="G41"/>
      <c r="H41"/>
      <c r="I41"/>
      <c r="J41"/>
      <c r="K41"/>
      <c r="L41"/>
      <c r="M41" s="272">
        <v>649.56218400251566</v>
      </c>
      <c r="N41" s="273">
        <v>898.31759394328105</v>
      </c>
      <c r="O41" s="274">
        <v>116.88624478434808</v>
      </c>
      <c r="Q41"/>
    </row>
    <row r="42" spans="1:20" ht="15" customHeight="1" x14ac:dyDescent="0.3">
      <c r="B42"/>
      <c r="C42" s="6" t="s">
        <v>522</v>
      </c>
      <c r="D42"/>
      <c r="E42"/>
      <c r="F42"/>
      <c r="G42"/>
      <c r="H42"/>
      <c r="I42"/>
      <c r="J42"/>
      <c r="K42"/>
      <c r="L42"/>
      <c r="M42" s="272">
        <v>206.36244972263046</v>
      </c>
      <c r="N42" s="273">
        <v>47.734432688391266</v>
      </c>
      <c r="O42" s="274">
        <v>153.58478854686919</v>
      </c>
      <c r="Q42"/>
    </row>
    <row r="43" spans="1:20" ht="15" customHeight="1" x14ac:dyDescent="0.3">
      <c r="B43"/>
      <c r="C43" s="6" t="s">
        <v>526</v>
      </c>
      <c r="D43"/>
      <c r="E43"/>
      <c r="F43"/>
      <c r="G43"/>
      <c r="H43"/>
      <c r="I43"/>
      <c r="J43"/>
      <c r="K43"/>
      <c r="L43"/>
      <c r="M43" s="272">
        <v>100.88936925721683</v>
      </c>
      <c r="N43" s="273">
        <v>98.894997846944023</v>
      </c>
      <c r="O43" s="274">
        <v>101.07865604725205</v>
      </c>
      <c r="Q43"/>
    </row>
    <row r="44" spans="1:20" ht="15" customHeight="1" x14ac:dyDescent="0.3">
      <c r="B44"/>
      <c r="C44" s="6" t="s">
        <v>523</v>
      </c>
      <c r="D44"/>
      <c r="E44"/>
      <c r="F44"/>
      <c r="G44"/>
      <c r="H44"/>
      <c r="I44"/>
      <c r="J44"/>
      <c r="K44"/>
      <c r="L44"/>
      <c r="M44" s="272">
        <v>1675.3937439677941</v>
      </c>
      <c r="N44" s="273">
        <v>1166.2985357334865</v>
      </c>
      <c r="O44" s="274">
        <v>1269.477241417163</v>
      </c>
      <c r="Q44"/>
    </row>
    <row r="45" spans="1:20" ht="15" customHeight="1" x14ac:dyDescent="0.3">
      <c r="B45"/>
      <c r="C45" s="6" t="s">
        <v>524</v>
      </c>
      <c r="D45"/>
      <c r="E45"/>
      <c r="F45"/>
      <c r="G45"/>
      <c r="H45"/>
      <c r="I45"/>
      <c r="J45"/>
      <c r="K45"/>
      <c r="L45"/>
      <c r="M45" s="272">
        <v>1000.1980203692201</v>
      </c>
      <c r="N45" s="273">
        <v>908.39927207147434</v>
      </c>
      <c r="O45" s="274">
        <v>876.04131665198156</v>
      </c>
      <c r="Q45"/>
    </row>
    <row r="46" spans="1:20" ht="15" customHeight="1" x14ac:dyDescent="0.3">
      <c r="B46" s="201"/>
      <c r="C46" s="79" t="s">
        <v>525</v>
      </c>
      <c r="D46" s="201"/>
      <c r="E46" s="201"/>
      <c r="F46" s="201"/>
      <c r="G46" s="201"/>
      <c r="H46" s="201"/>
      <c r="I46" s="201"/>
      <c r="J46" s="201"/>
      <c r="K46" s="201"/>
      <c r="L46" s="201"/>
      <c r="M46" s="275">
        <v>143.07497390144692</v>
      </c>
      <c r="N46" s="276">
        <v>342.11893368168592</v>
      </c>
      <c r="O46" s="271">
        <v>643.18034970220333</v>
      </c>
      <c r="Q46"/>
    </row>
    <row r="47" spans="1:20" ht="15" customHeight="1" x14ac:dyDescent="0.3">
      <c r="B47" s="6" t="s">
        <v>344</v>
      </c>
      <c r="C47"/>
      <c r="D47"/>
      <c r="E47"/>
      <c r="F47"/>
      <c r="G47"/>
      <c r="H47"/>
      <c r="I47"/>
      <c r="J47"/>
      <c r="K47"/>
      <c r="L47"/>
      <c r="M47" s="269">
        <f>SUM(M40:M46)</f>
        <v>12447.04457619391</v>
      </c>
      <c r="N47" s="276">
        <f>SUM(N40:N46)</f>
        <v>10591.466801649947</v>
      </c>
      <c r="O47" s="271">
        <f>SUM(O40:O46)</f>
        <v>9452.1946078587134</v>
      </c>
      <c r="Q47"/>
    </row>
    <row r="48" spans="1:20" ht="15" customHeight="1" thickBot="1" x14ac:dyDescent="0.35">
      <c r="B48" s="203" t="s">
        <v>192</v>
      </c>
      <c r="C48" s="204"/>
      <c r="D48" s="204"/>
      <c r="E48" s="204"/>
      <c r="F48" s="204"/>
      <c r="G48" s="204"/>
      <c r="H48" s="204"/>
      <c r="I48" s="204"/>
      <c r="J48" s="204"/>
      <c r="K48" s="204"/>
      <c r="L48" s="204"/>
      <c r="M48" s="277">
        <f>M38+M39+M47</f>
        <v>14080.498412815645</v>
      </c>
      <c r="N48" s="365">
        <f>N38+N39+N47</f>
        <v>10963.162030982152</v>
      </c>
      <c r="O48" s="278">
        <f>O38+O39+O47</f>
        <v>9865.5586357470129</v>
      </c>
      <c r="Q48" s="374"/>
      <c r="R48" s="373"/>
      <c r="S48" s="364"/>
      <c r="T48" s="363"/>
    </row>
    <row r="49" spans="1:20" ht="15" customHeight="1" x14ac:dyDescent="0.3">
      <c r="Q49"/>
    </row>
    <row r="50" spans="1:20" ht="20.100000000000001" customHeight="1" thickBot="1" x14ac:dyDescent="0.4">
      <c r="A50" s="42"/>
      <c r="B50" s="71" t="s">
        <v>512</v>
      </c>
      <c r="C50" s="72"/>
      <c r="D50" s="72"/>
      <c r="E50" s="72"/>
      <c r="F50" s="72"/>
      <c r="G50" s="72"/>
      <c r="H50" s="72"/>
      <c r="I50" s="72"/>
      <c r="J50" s="72"/>
      <c r="K50" s="72"/>
      <c r="L50" s="72"/>
      <c r="M50" s="316" t="s">
        <v>496</v>
      </c>
      <c r="N50" s="73" t="s">
        <v>196</v>
      </c>
      <c r="O50" s="73" t="s">
        <v>518</v>
      </c>
      <c r="Q50"/>
    </row>
    <row r="51" spans="1:20" ht="15" customHeight="1" x14ac:dyDescent="0.3">
      <c r="B51" s="199" t="s">
        <v>332</v>
      </c>
      <c r="C51" s="200"/>
      <c r="D51" s="200"/>
      <c r="E51" s="200"/>
      <c r="F51" s="200"/>
      <c r="G51" s="200"/>
      <c r="H51" s="200"/>
      <c r="I51" s="200"/>
      <c r="J51" s="200"/>
      <c r="K51" s="200"/>
      <c r="L51" s="200"/>
      <c r="M51" s="266">
        <v>0</v>
      </c>
      <c r="N51" s="267">
        <v>0</v>
      </c>
      <c r="O51" s="268">
        <v>0</v>
      </c>
      <c r="Q51"/>
      <c r="S51" s="364"/>
      <c r="T51" s="364"/>
    </row>
    <row r="52" spans="1:20" ht="15" customHeight="1" x14ac:dyDescent="0.3">
      <c r="B52" s="79" t="s">
        <v>333</v>
      </c>
      <c r="C52" s="201"/>
      <c r="D52" s="201"/>
      <c r="E52" s="201"/>
      <c r="F52" s="201"/>
      <c r="G52" s="201"/>
      <c r="H52" s="201"/>
      <c r="I52" s="201"/>
      <c r="J52" s="202"/>
      <c r="K52" s="202"/>
      <c r="L52" s="202"/>
      <c r="M52" s="269">
        <v>32.969904323859488</v>
      </c>
      <c r="N52" s="270">
        <v>28.308123413079354</v>
      </c>
      <c r="O52" s="271">
        <v>32.952918682401901</v>
      </c>
      <c r="Q52"/>
    </row>
    <row r="53" spans="1:20" ht="15" customHeight="1" x14ac:dyDescent="0.3">
      <c r="B53"/>
      <c r="C53" s="6" t="s">
        <v>520</v>
      </c>
      <c r="D53"/>
      <c r="E53"/>
      <c r="F53"/>
      <c r="G53"/>
      <c r="H53"/>
      <c r="I53"/>
      <c r="J53"/>
      <c r="K53"/>
      <c r="L53"/>
      <c r="M53" s="272">
        <v>2002.2914258820308</v>
      </c>
      <c r="N53" s="273">
        <v>1657.4392912117416</v>
      </c>
      <c r="O53" s="274">
        <v>1361.2210666586204</v>
      </c>
      <c r="Q53"/>
    </row>
    <row r="54" spans="1:20" ht="15" customHeight="1" x14ac:dyDescent="0.3">
      <c r="B54"/>
      <c r="C54" s="6" t="s">
        <v>521</v>
      </c>
      <c r="D54"/>
      <c r="E54"/>
      <c r="F54"/>
      <c r="G54"/>
      <c r="H54"/>
      <c r="I54"/>
      <c r="J54"/>
      <c r="K54"/>
      <c r="L54"/>
      <c r="M54" s="272">
        <v>182.58864075771186</v>
      </c>
      <c r="N54" s="273">
        <v>55.943210680553349</v>
      </c>
      <c r="O54" s="274">
        <v>17.849628311310529</v>
      </c>
      <c r="Q54"/>
    </row>
    <row r="55" spans="1:20" ht="15" customHeight="1" x14ac:dyDescent="0.3">
      <c r="B55"/>
      <c r="C55" s="6" t="s">
        <v>522</v>
      </c>
      <c r="D55"/>
      <c r="E55"/>
      <c r="F55"/>
      <c r="G55"/>
      <c r="H55"/>
      <c r="I55"/>
      <c r="J55"/>
      <c r="K55"/>
      <c r="L55"/>
      <c r="M55" s="272">
        <v>3.6683948634047803</v>
      </c>
      <c r="N55" s="273">
        <v>3.2744613433808198</v>
      </c>
      <c r="O55" s="274">
        <v>4.1642554695833827</v>
      </c>
      <c r="Q55"/>
    </row>
    <row r="56" spans="1:20" ht="15" customHeight="1" x14ac:dyDescent="0.3">
      <c r="B56"/>
      <c r="C56" s="6" t="s">
        <v>526</v>
      </c>
      <c r="D56"/>
      <c r="E56"/>
      <c r="F56"/>
      <c r="G56"/>
      <c r="H56"/>
      <c r="I56"/>
      <c r="J56"/>
      <c r="K56"/>
      <c r="L56"/>
      <c r="M56" s="272">
        <v>87.390437624560079</v>
      </c>
      <c r="N56" s="273">
        <v>82.041191094594708</v>
      </c>
      <c r="O56" s="274">
        <v>18.99699371445206</v>
      </c>
      <c r="Q56"/>
    </row>
    <row r="57" spans="1:20" ht="15" customHeight="1" x14ac:dyDescent="0.3">
      <c r="B57"/>
      <c r="C57" s="6" t="s">
        <v>523</v>
      </c>
      <c r="D57"/>
      <c r="E57"/>
      <c r="F57"/>
      <c r="G57"/>
      <c r="H57"/>
      <c r="I57"/>
      <c r="J57"/>
      <c r="K57"/>
      <c r="L57"/>
      <c r="M57" s="272">
        <v>463.03155814957427</v>
      </c>
      <c r="N57" s="273">
        <v>227.74984595704672</v>
      </c>
      <c r="O57" s="274">
        <v>339.82834422880194</v>
      </c>
      <c r="Q57"/>
    </row>
    <row r="58" spans="1:20" ht="15" customHeight="1" x14ac:dyDescent="0.3">
      <c r="B58"/>
      <c r="C58" s="6" t="s">
        <v>524</v>
      </c>
      <c r="D58"/>
      <c r="E58"/>
      <c r="F58"/>
      <c r="G58"/>
      <c r="H58"/>
      <c r="I58"/>
      <c r="J58"/>
      <c r="K58"/>
      <c r="L58"/>
      <c r="M58" s="272">
        <v>144.12941259345303</v>
      </c>
      <c r="N58" s="273">
        <v>128.25812888183583</v>
      </c>
      <c r="O58" s="274">
        <v>118.11256108947268</v>
      </c>
      <c r="Q58"/>
    </row>
    <row r="59" spans="1:20" ht="15" customHeight="1" x14ac:dyDescent="0.3">
      <c r="B59" s="201"/>
      <c r="C59" s="79" t="s">
        <v>525</v>
      </c>
      <c r="D59" s="201"/>
      <c r="E59" s="201"/>
      <c r="F59" s="201"/>
      <c r="G59" s="201"/>
      <c r="H59" s="201"/>
      <c r="I59" s="201"/>
      <c r="J59" s="201"/>
      <c r="K59" s="201"/>
      <c r="L59" s="201"/>
      <c r="M59" s="275">
        <v>68.329832111380625</v>
      </c>
      <c r="N59" s="276">
        <v>34.454626231173329</v>
      </c>
      <c r="O59" s="271">
        <v>71.78292627908975</v>
      </c>
      <c r="Q59"/>
    </row>
    <row r="60" spans="1:20" ht="15" customHeight="1" x14ac:dyDescent="0.3">
      <c r="B60" s="6" t="s">
        <v>344</v>
      </c>
      <c r="C60"/>
      <c r="D60"/>
      <c r="E60"/>
      <c r="F60"/>
      <c r="G60"/>
      <c r="H60"/>
      <c r="I60"/>
      <c r="J60"/>
      <c r="K60"/>
      <c r="L60"/>
      <c r="M60" s="269">
        <f>SUM(M53:M59)</f>
        <v>2951.4297019821161</v>
      </c>
      <c r="N60" s="269">
        <f>SUM(N53:N59)</f>
        <v>2189.1607554003267</v>
      </c>
      <c r="O60" s="271">
        <f>SUM(O53:O59)</f>
        <v>1931.9557757513305</v>
      </c>
      <c r="Q60"/>
    </row>
    <row r="61" spans="1:20" ht="15" customHeight="1" thickBot="1" x14ac:dyDescent="0.35">
      <c r="B61" s="203" t="s">
        <v>192</v>
      </c>
      <c r="C61" s="204"/>
      <c r="D61" s="204"/>
      <c r="E61" s="204"/>
      <c r="F61" s="204"/>
      <c r="G61" s="204"/>
      <c r="H61" s="204"/>
      <c r="I61" s="204"/>
      <c r="J61" s="204"/>
      <c r="K61" s="204"/>
      <c r="L61" s="204"/>
      <c r="M61" s="277">
        <f>SUM(M51,M52,M60)</f>
        <v>2984.3996063059753</v>
      </c>
      <c r="N61" s="277">
        <f>N51+N52+N60</f>
        <v>2217.4688788134063</v>
      </c>
      <c r="O61" s="278">
        <f>O51+O52+O60</f>
        <v>1964.9086944337323</v>
      </c>
      <c r="Q61"/>
    </row>
    <row r="62" spans="1:20" ht="15" customHeight="1" x14ac:dyDescent="0.3">
      <c r="Q62"/>
    </row>
    <row r="63" spans="1:20" ht="20.100000000000001" customHeight="1" thickBot="1" x14ac:dyDescent="0.4">
      <c r="B63" s="71" t="s">
        <v>513</v>
      </c>
      <c r="C63" s="72"/>
      <c r="D63" s="72"/>
      <c r="E63" s="72"/>
      <c r="F63" s="72"/>
      <c r="G63" s="72"/>
      <c r="H63" s="72"/>
      <c r="I63" s="72"/>
      <c r="J63" s="72"/>
      <c r="K63" s="72"/>
      <c r="L63" s="72"/>
      <c r="M63" s="316" t="s">
        <v>496</v>
      </c>
      <c r="N63" s="73" t="s">
        <v>196</v>
      </c>
      <c r="O63" s="73" t="s">
        <v>518</v>
      </c>
      <c r="Q63"/>
    </row>
    <row r="64" spans="1:20" ht="15" customHeight="1" x14ac:dyDescent="0.3">
      <c r="B64" s="199" t="s">
        <v>332</v>
      </c>
      <c r="C64" s="200"/>
      <c r="D64" s="200"/>
      <c r="E64" s="200"/>
      <c r="F64" s="200"/>
      <c r="G64" s="200"/>
      <c r="H64" s="200"/>
      <c r="I64" s="200"/>
      <c r="J64" s="200"/>
      <c r="K64" s="200"/>
      <c r="L64" s="200"/>
      <c r="M64" s="266">
        <v>77.813062090000003</v>
      </c>
      <c r="N64" s="359">
        <v>12.9740175</v>
      </c>
      <c r="O64" s="268">
        <v>4.2666624000000004</v>
      </c>
      <c r="Q64"/>
    </row>
    <row r="65" spans="2:17" ht="15" customHeight="1" x14ac:dyDescent="0.3">
      <c r="B65" s="79" t="s">
        <v>333</v>
      </c>
      <c r="C65" s="201"/>
      <c r="D65" s="201"/>
      <c r="E65" s="201"/>
      <c r="F65" s="201"/>
      <c r="G65" s="201"/>
      <c r="H65" s="201"/>
      <c r="I65" s="201"/>
      <c r="J65" s="202"/>
      <c r="K65" s="202"/>
      <c r="L65" s="202"/>
      <c r="M65" s="269">
        <v>1468</v>
      </c>
      <c r="N65" s="276">
        <v>275.8</v>
      </c>
      <c r="O65" s="271">
        <v>294.32764719199997</v>
      </c>
      <c r="Q65"/>
    </row>
    <row r="66" spans="2:17" ht="15" customHeight="1" x14ac:dyDescent="0.3">
      <c r="B66"/>
      <c r="C66" s="6" t="s">
        <v>520</v>
      </c>
      <c r="D66"/>
      <c r="E66"/>
      <c r="F66"/>
      <c r="G66"/>
      <c r="H66"/>
      <c r="I66"/>
      <c r="J66"/>
      <c r="K66"/>
      <c r="L66"/>
      <c r="M66" s="272">
        <v>4699.8004430220399</v>
      </c>
      <c r="N66" s="273">
        <v>2503.8366466546668</v>
      </c>
      <c r="O66" s="274">
        <v>2720.3308794360078</v>
      </c>
      <c r="Q66"/>
    </row>
    <row r="67" spans="2:17" ht="15" customHeight="1" x14ac:dyDescent="0.3">
      <c r="B67"/>
      <c r="C67" s="6" t="s">
        <v>521</v>
      </c>
      <c r="D67"/>
      <c r="E67"/>
      <c r="F67"/>
      <c r="G67"/>
      <c r="H67"/>
      <c r="I67"/>
      <c r="J67"/>
      <c r="K67"/>
      <c r="L67"/>
      <c r="M67" s="272">
        <v>355.71065553042683</v>
      </c>
      <c r="N67" s="273">
        <v>561.85341808700002</v>
      </c>
      <c r="O67" s="274">
        <v>64.936291786166251</v>
      </c>
      <c r="Q67"/>
    </row>
    <row r="68" spans="2:17" ht="15" customHeight="1" x14ac:dyDescent="0.3">
      <c r="B68"/>
      <c r="C68" s="6" t="s">
        <v>522</v>
      </c>
      <c r="D68"/>
      <c r="E68"/>
      <c r="F68"/>
      <c r="G68"/>
      <c r="H68"/>
      <c r="I68"/>
      <c r="J68"/>
      <c r="K68"/>
      <c r="L68"/>
      <c r="M68" s="272">
        <v>187.4</v>
      </c>
      <c r="N68" s="273">
        <v>33.743021374644769</v>
      </c>
      <c r="O68" s="274">
        <v>112.22010477400001</v>
      </c>
      <c r="Q68"/>
    </row>
    <row r="69" spans="2:17" ht="15" customHeight="1" x14ac:dyDescent="0.3">
      <c r="B69"/>
      <c r="C69" s="6" t="s">
        <v>526</v>
      </c>
      <c r="D69"/>
      <c r="E69"/>
      <c r="F69"/>
      <c r="G69"/>
      <c r="H69"/>
      <c r="I69"/>
      <c r="J69"/>
      <c r="K69"/>
      <c r="L69"/>
      <c r="M69" s="272">
        <v>7.3278900185966158</v>
      </c>
      <c r="N69" s="273">
        <v>1.913808</v>
      </c>
      <c r="O69" s="274">
        <v>37.331308684799986</v>
      </c>
      <c r="Q69"/>
    </row>
    <row r="70" spans="2:17" ht="15" customHeight="1" x14ac:dyDescent="0.3">
      <c r="B70"/>
      <c r="C70" s="6" t="s">
        <v>523</v>
      </c>
      <c r="D70"/>
      <c r="E70"/>
      <c r="F70"/>
      <c r="G70"/>
      <c r="H70"/>
      <c r="I70"/>
      <c r="J70"/>
      <c r="K70"/>
      <c r="L70"/>
      <c r="M70" s="272">
        <v>1000.3526080982045</v>
      </c>
      <c r="N70" s="273">
        <v>745.51013642579505</v>
      </c>
      <c r="O70" s="274">
        <v>736.64021001157766</v>
      </c>
      <c r="Q70"/>
    </row>
    <row r="71" spans="2:17" ht="15" customHeight="1" x14ac:dyDescent="0.3">
      <c r="B71"/>
      <c r="C71" s="6" t="s">
        <v>524</v>
      </c>
      <c r="D71"/>
      <c r="E71"/>
      <c r="F71"/>
      <c r="G71"/>
      <c r="H71"/>
      <c r="I71"/>
      <c r="J71"/>
      <c r="K71"/>
      <c r="L71"/>
      <c r="M71" s="272">
        <v>478.20123393525364</v>
      </c>
      <c r="N71" s="273">
        <v>417.7187956023763</v>
      </c>
      <c r="O71" s="274">
        <v>396.45381919642762</v>
      </c>
      <c r="Q71"/>
    </row>
    <row r="72" spans="2:17" ht="15" customHeight="1" x14ac:dyDescent="0.3">
      <c r="B72" s="201"/>
      <c r="C72" s="79" t="s">
        <v>525</v>
      </c>
      <c r="D72" s="201"/>
      <c r="E72" s="201"/>
      <c r="F72" s="201"/>
      <c r="G72" s="201"/>
      <c r="H72" s="201"/>
      <c r="I72" s="201"/>
      <c r="J72" s="201"/>
      <c r="K72" s="201"/>
      <c r="L72" s="201"/>
      <c r="M72" s="275">
        <v>59.8</v>
      </c>
      <c r="N72" s="276">
        <v>235.27891068042791</v>
      </c>
      <c r="O72" s="271">
        <v>386.27642846396554</v>
      </c>
      <c r="Q72"/>
    </row>
    <row r="73" spans="2:17" ht="15" customHeight="1" x14ac:dyDescent="0.3">
      <c r="B73" s="6" t="s">
        <v>344</v>
      </c>
      <c r="C73"/>
      <c r="D73"/>
      <c r="E73"/>
      <c r="F73"/>
      <c r="G73"/>
      <c r="H73"/>
      <c r="I73"/>
      <c r="J73"/>
      <c r="K73"/>
      <c r="L73"/>
      <c r="M73" s="269">
        <f>SUM(M66:M72)</f>
        <v>6788.5928306045216</v>
      </c>
      <c r="N73" s="269">
        <f>SUM(N66:N72)</f>
        <v>4499.8547368249101</v>
      </c>
      <c r="O73" s="271">
        <f>SUM(O66:O72)</f>
        <v>4454.1890423529449</v>
      </c>
      <c r="Q73"/>
    </row>
    <row r="74" spans="2:17" ht="15" customHeight="1" thickBot="1" x14ac:dyDescent="0.35">
      <c r="B74" s="203" t="s">
        <v>192</v>
      </c>
      <c r="C74" s="204"/>
      <c r="D74" s="204"/>
      <c r="E74" s="204"/>
      <c r="F74" s="204"/>
      <c r="G74" s="204"/>
      <c r="H74" s="204"/>
      <c r="I74" s="204"/>
      <c r="J74" s="204"/>
      <c r="K74" s="204"/>
      <c r="L74" s="204"/>
      <c r="M74" s="277">
        <f>M64+M65+M73</f>
        <v>8334.4058926945218</v>
      </c>
      <c r="N74" s="277">
        <f>N64+N65+N73</f>
        <v>4788.62875432491</v>
      </c>
      <c r="O74" s="278">
        <f>O64+O65+O73</f>
        <v>4752.783351944945</v>
      </c>
      <c r="Q74"/>
    </row>
    <row r="75" spans="2:17" ht="15" customHeight="1" x14ac:dyDescent="0.3">
      <c r="Q75"/>
    </row>
    <row r="76" spans="2:17" ht="20.100000000000001" customHeight="1" thickBot="1" x14ac:dyDescent="0.4">
      <c r="B76" s="71" t="s">
        <v>514</v>
      </c>
      <c r="C76" s="72"/>
      <c r="D76" s="72"/>
      <c r="E76" s="72"/>
      <c r="F76" s="72"/>
      <c r="G76" s="72"/>
      <c r="H76" s="72"/>
      <c r="I76" s="72"/>
      <c r="J76" s="72"/>
      <c r="K76" s="72"/>
      <c r="L76" s="72"/>
      <c r="M76" s="316" t="s">
        <v>495</v>
      </c>
      <c r="N76" s="73" t="s">
        <v>196</v>
      </c>
      <c r="O76" s="316" t="s">
        <v>517</v>
      </c>
      <c r="Q76"/>
    </row>
    <row r="77" spans="2:17" ht="15" customHeight="1" x14ac:dyDescent="0.3">
      <c r="B77" s="199" t="s">
        <v>332</v>
      </c>
      <c r="C77" s="200"/>
      <c r="D77" s="200"/>
      <c r="E77" s="200"/>
      <c r="F77" s="200"/>
      <c r="G77" s="200"/>
      <c r="H77" s="200"/>
      <c r="I77" s="200"/>
      <c r="J77" s="200"/>
      <c r="K77" s="200"/>
      <c r="L77" s="200"/>
      <c r="M77" s="266">
        <v>7.7848341999999997</v>
      </c>
      <c r="N77" s="267">
        <v>0</v>
      </c>
      <c r="O77" s="268">
        <f>'[1]GHG Protocol Summary'!$C$40</f>
        <v>0</v>
      </c>
      <c r="Q77"/>
    </row>
    <row r="78" spans="2:17" ht="15" customHeight="1" x14ac:dyDescent="0.3">
      <c r="B78" s="79" t="s">
        <v>333</v>
      </c>
      <c r="C78" s="201"/>
      <c r="D78" s="201"/>
      <c r="E78" s="201"/>
      <c r="F78" s="201"/>
      <c r="G78" s="201"/>
      <c r="H78" s="201"/>
      <c r="I78" s="201"/>
      <c r="J78" s="202"/>
      <c r="K78" s="202"/>
      <c r="L78" s="202"/>
      <c r="M78" s="269">
        <v>32.076947662268466</v>
      </c>
      <c r="N78" s="270">
        <v>76.818967614806098</v>
      </c>
      <c r="O78" s="271">
        <v>74.520719279544295</v>
      </c>
      <c r="Q78"/>
    </row>
    <row r="79" spans="2:17" ht="15" customHeight="1" x14ac:dyDescent="0.3">
      <c r="B79"/>
      <c r="C79" s="6" t="s">
        <v>520</v>
      </c>
      <c r="D79"/>
      <c r="E79"/>
      <c r="F79"/>
      <c r="G79"/>
      <c r="H79"/>
      <c r="I79"/>
      <c r="J79"/>
      <c r="K79"/>
      <c r="L79"/>
      <c r="M79" s="272">
        <v>1969.4719660690157</v>
      </c>
      <c r="N79" s="273">
        <v>2968.4270978182758</v>
      </c>
      <c r="O79" s="274">
        <v>2210.3940646142682</v>
      </c>
      <c r="Q79"/>
    </row>
    <row r="80" spans="2:17" ht="15" customHeight="1" x14ac:dyDescent="0.3">
      <c r="B80"/>
      <c r="C80" s="6" t="s">
        <v>521</v>
      </c>
      <c r="D80"/>
      <c r="E80"/>
      <c r="F80"/>
      <c r="G80"/>
      <c r="H80"/>
      <c r="I80"/>
      <c r="J80"/>
      <c r="K80"/>
      <c r="L80"/>
      <c r="M80" s="272">
        <v>111.26288771437687</v>
      </c>
      <c r="N80" s="273">
        <v>280.52096517572772</v>
      </c>
      <c r="O80" s="274">
        <v>34.100324686871303</v>
      </c>
      <c r="Q80"/>
    </row>
    <row r="81" spans="2:17" ht="15" customHeight="1" x14ac:dyDescent="0.3">
      <c r="B81"/>
      <c r="C81" s="6" t="s">
        <v>522</v>
      </c>
      <c r="D81"/>
      <c r="E81"/>
      <c r="F81"/>
      <c r="G81"/>
      <c r="H81"/>
      <c r="I81"/>
      <c r="J81"/>
      <c r="K81"/>
      <c r="L81"/>
      <c r="M81" s="272">
        <v>12.809392594677213</v>
      </c>
      <c r="N81" s="273">
        <v>11.238017838060383</v>
      </c>
      <c r="O81" s="274">
        <v>33.201113100914441</v>
      </c>
      <c r="Q81"/>
    </row>
    <row r="82" spans="2:17" ht="15" customHeight="1" x14ac:dyDescent="0.3">
      <c r="B82"/>
      <c r="C82" s="6" t="s">
        <v>526</v>
      </c>
      <c r="D82"/>
      <c r="E82"/>
      <c r="F82"/>
      <c r="G82"/>
      <c r="H82"/>
      <c r="I82"/>
      <c r="J82"/>
      <c r="K82"/>
      <c r="L82"/>
      <c r="M82" s="272">
        <v>6.1710416140601358</v>
      </c>
      <c r="N82" s="273">
        <v>14.939998752349306</v>
      </c>
      <c r="O82" s="274">
        <v>44.750353648000008</v>
      </c>
      <c r="Q82"/>
    </row>
    <row r="83" spans="2:17" ht="15" customHeight="1" x14ac:dyDescent="0.3">
      <c r="B83"/>
      <c r="C83" s="6" t="s">
        <v>523</v>
      </c>
      <c r="D83"/>
      <c r="E83"/>
      <c r="F83"/>
      <c r="G83"/>
      <c r="H83"/>
      <c r="I83"/>
      <c r="J83"/>
      <c r="K83"/>
      <c r="L83"/>
      <c r="M83" s="272">
        <v>212.00957772001519</v>
      </c>
      <c r="N83" s="273">
        <v>193.03855335064466</v>
      </c>
      <c r="O83" s="274">
        <v>193.00868717678355</v>
      </c>
      <c r="Q83"/>
    </row>
    <row r="84" spans="2:17" ht="15" customHeight="1" x14ac:dyDescent="0.3">
      <c r="B84"/>
      <c r="C84" s="6" t="s">
        <v>524</v>
      </c>
      <c r="D84"/>
      <c r="E84"/>
      <c r="F84"/>
      <c r="G84"/>
      <c r="H84"/>
      <c r="I84"/>
      <c r="J84"/>
      <c r="K84"/>
      <c r="L84"/>
      <c r="M84" s="272">
        <v>377.86737384051344</v>
      </c>
      <c r="N84" s="273">
        <v>362.42234758726232</v>
      </c>
      <c r="O84" s="274">
        <v>361.47493636608118</v>
      </c>
      <c r="Q84"/>
    </row>
    <row r="85" spans="2:17" ht="15" customHeight="1" x14ac:dyDescent="0.3">
      <c r="B85" s="201"/>
      <c r="C85" s="79" t="s">
        <v>525</v>
      </c>
      <c r="D85" s="201"/>
      <c r="E85" s="201"/>
      <c r="F85" s="201"/>
      <c r="G85" s="201"/>
      <c r="H85" s="201"/>
      <c r="I85" s="201"/>
      <c r="J85" s="201"/>
      <c r="K85" s="201"/>
      <c r="L85" s="201"/>
      <c r="M85" s="275">
        <v>21.930251554037344</v>
      </c>
      <c r="N85" s="276">
        <v>95.846109520598915</v>
      </c>
      <c r="O85" s="271">
        <v>204.77193817162467</v>
      </c>
      <c r="Q85"/>
    </row>
    <row r="86" spans="2:17" ht="15" customHeight="1" x14ac:dyDescent="0.3">
      <c r="B86" s="6" t="s">
        <v>344</v>
      </c>
      <c r="C86"/>
      <c r="D86"/>
      <c r="E86"/>
      <c r="F86"/>
      <c r="G86"/>
      <c r="H86"/>
      <c r="I86"/>
      <c r="J86"/>
      <c r="K86"/>
      <c r="L86"/>
      <c r="M86" s="269">
        <f>SUM(M79:M85)</f>
        <v>2711.5224911066962</v>
      </c>
      <c r="N86" s="269">
        <f>SUM(N79:N85)</f>
        <v>3926.433090042919</v>
      </c>
      <c r="O86" s="271">
        <f>SUM(O79:O85)</f>
        <v>3081.7014177645433</v>
      </c>
      <c r="Q86"/>
    </row>
    <row r="87" spans="2:17" ht="15" customHeight="1" thickBot="1" x14ac:dyDescent="0.35">
      <c r="B87" s="203" t="s">
        <v>192</v>
      </c>
      <c r="C87" s="204"/>
      <c r="D87" s="204"/>
      <c r="E87" s="204"/>
      <c r="F87" s="204"/>
      <c r="G87" s="204"/>
      <c r="H87" s="204"/>
      <c r="I87" s="204"/>
      <c r="J87" s="204"/>
      <c r="K87" s="204"/>
      <c r="L87" s="204"/>
      <c r="M87" s="277">
        <f>M77+M78+M86</f>
        <v>2751.3842729689645</v>
      </c>
      <c r="N87" s="277">
        <f>N77+N78+N86</f>
        <v>4003.2520576577253</v>
      </c>
      <c r="O87" s="278">
        <f>O77+O78+O86</f>
        <v>3156.2221370440875</v>
      </c>
      <c r="Q87"/>
    </row>
    <row r="88" spans="2:17" ht="45" customHeight="1" x14ac:dyDescent="0.3">
      <c r="B88" s="67">
        <v>1</v>
      </c>
      <c r="C88" s="422" t="s">
        <v>433</v>
      </c>
      <c r="D88" s="422"/>
      <c r="E88" s="422"/>
      <c r="F88" s="422"/>
      <c r="G88" s="422"/>
      <c r="H88" s="422"/>
      <c r="I88" s="422"/>
      <c r="J88" s="422"/>
      <c r="K88" s="422"/>
      <c r="L88" s="422"/>
      <c r="M88" s="422"/>
      <c r="N88" s="422"/>
      <c r="O88" s="422"/>
      <c r="P88" s="65"/>
      <c r="Q88"/>
    </row>
    <row r="89" spans="2:17" ht="15" customHeight="1" x14ac:dyDescent="0.3">
      <c r="B89" s="67">
        <v>2</v>
      </c>
      <c r="C89" s="422" t="s">
        <v>334</v>
      </c>
      <c r="D89" s="423"/>
      <c r="E89" s="423"/>
      <c r="F89" s="423"/>
      <c r="G89" s="423"/>
      <c r="H89" s="423"/>
      <c r="I89" s="423"/>
      <c r="J89" s="423"/>
      <c r="K89" s="423"/>
      <c r="L89" s="423"/>
      <c r="M89" s="423"/>
      <c r="N89" s="423"/>
      <c r="O89" s="423"/>
      <c r="P89" s="65"/>
      <c r="Q89"/>
    </row>
    <row r="90" spans="2:17" ht="15" customHeight="1" x14ac:dyDescent="0.3">
      <c r="B90" s="67">
        <v>3</v>
      </c>
      <c r="C90" s="422" t="s">
        <v>548</v>
      </c>
      <c r="D90" s="423"/>
      <c r="E90" s="423"/>
      <c r="F90" s="423"/>
      <c r="G90" s="423"/>
      <c r="H90" s="423"/>
      <c r="I90" s="423"/>
      <c r="J90" s="423"/>
      <c r="K90" s="423"/>
      <c r="L90" s="423"/>
      <c r="M90" s="423"/>
      <c r="N90" s="423"/>
      <c r="O90" s="423"/>
      <c r="Q90"/>
    </row>
    <row r="91" spans="2:17" ht="30" customHeight="1" x14ac:dyDescent="0.3">
      <c r="B91" s="67">
        <v>4</v>
      </c>
      <c r="C91" s="422" t="s">
        <v>552</v>
      </c>
      <c r="D91" s="423"/>
      <c r="E91" s="423"/>
      <c r="F91" s="423"/>
      <c r="G91" s="423"/>
      <c r="H91" s="423"/>
      <c r="I91" s="423"/>
      <c r="J91" s="423"/>
      <c r="K91" s="423"/>
      <c r="L91" s="423"/>
      <c r="M91" s="423"/>
      <c r="N91" s="423"/>
      <c r="O91" s="423"/>
      <c r="Q91"/>
    </row>
    <row r="92" spans="2:17" ht="15" customHeight="1" x14ac:dyDescent="0.3">
      <c r="B92" s="67">
        <v>5</v>
      </c>
      <c r="C92" s="422" t="s">
        <v>515</v>
      </c>
      <c r="D92" s="423"/>
      <c r="E92" s="423"/>
      <c r="F92" s="423"/>
      <c r="G92" s="423"/>
      <c r="H92" s="423"/>
      <c r="I92" s="423"/>
      <c r="J92" s="423"/>
      <c r="K92" s="423"/>
      <c r="L92" s="423"/>
      <c r="M92" s="423"/>
      <c r="N92" s="423"/>
      <c r="O92" s="423"/>
      <c r="Q92"/>
    </row>
    <row r="93" spans="2:17" ht="144.6" customHeight="1" x14ac:dyDescent="0.3">
      <c r="B93" s="67">
        <v>6</v>
      </c>
      <c r="C93" s="422" t="s">
        <v>497</v>
      </c>
      <c r="D93" s="423"/>
      <c r="E93" s="423"/>
      <c r="F93" s="423"/>
      <c r="G93" s="423"/>
      <c r="H93" s="423"/>
      <c r="I93" s="423"/>
      <c r="J93" s="423"/>
      <c r="K93" s="423"/>
      <c r="L93" s="423"/>
      <c r="M93" s="423"/>
      <c r="N93" s="423"/>
      <c r="O93" s="423"/>
      <c r="Q93"/>
    </row>
    <row r="94" spans="2:17" ht="15" customHeight="1" x14ac:dyDescent="0.3">
      <c r="B94" s="67">
        <v>7</v>
      </c>
      <c r="C94" s="422" t="s">
        <v>549</v>
      </c>
      <c r="D94" s="423"/>
      <c r="E94" s="423"/>
      <c r="F94" s="423"/>
      <c r="G94" s="423"/>
      <c r="H94" s="423"/>
      <c r="I94" s="423"/>
      <c r="J94" s="423"/>
      <c r="K94" s="423"/>
      <c r="L94" s="423"/>
      <c r="M94" s="423"/>
      <c r="N94" s="423"/>
      <c r="O94" s="423"/>
      <c r="Q94"/>
    </row>
    <row r="95" spans="2:17" ht="110.55" customHeight="1" x14ac:dyDescent="0.3">
      <c r="B95" s="67">
        <v>8</v>
      </c>
      <c r="C95" s="422" t="s">
        <v>527</v>
      </c>
      <c r="D95" s="422"/>
      <c r="E95" s="422"/>
      <c r="F95" s="422"/>
      <c r="G95" s="422"/>
      <c r="H95" s="422"/>
      <c r="I95" s="422"/>
      <c r="J95" s="422"/>
      <c r="K95" s="422"/>
      <c r="L95" s="422"/>
      <c r="M95" s="422"/>
      <c r="N95" s="422"/>
      <c r="O95" s="422"/>
      <c r="Q95"/>
    </row>
    <row r="96" spans="2:17" ht="15" customHeight="1" x14ac:dyDescent="0.3">
      <c r="B96" s="67"/>
      <c r="C96" s="21"/>
      <c r="D96" s="366"/>
      <c r="E96" s="366"/>
      <c r="F96" s="366"/>
      <c r="G96" s="366"/>
      <c r="H96" s="366"/>
      <c r="I96" s="366"/>
      <c r="J96" s="366"/>
      <c r="K96" s="366"/>
      <c r="L96" s="366"/>
      <c r="M96" s="366"/>
      <c r="N96" s="366"/>
      <c r="O96" s="366"/>
      <c r="Q96"/>
    </row>
    <row r="97" spans="1:28" ht="15" customHeight="1" x14ac:dyDescent="0.25"/>
    <row r="98" spans="1:28" ht="15" customHeight="1" x14ac:dyDescent="0.25">
      <c r="B98" s="67"/>
      <c r="C98" s="21"/>
      <c r="D98" s="21"/>
      <c r="E98" s="21"/>
      <c r="F98" s="21"/>
      <c r="G98" s="21"/>
      <c r="H98" s="21"/>
      <c r="I98" s="21"/>
      <c r="J98" s="21"/>
      <c r="K98" s="21"/>
      <c r="L98" s="21"/>
      <c r="M98" s="21"/>
      <c r="N98" s="21"/>
      <c r="O98" s="21"/>
    </row>
    <row r="99" spans="1:28" ht="22.8" x14ac:dyDescent="0.35">
      <c r="A99" s="18"/>
      <c r="B99" s="60" t="s">
        <v>434</v>
      </c>
    </row>
    <row r="100" spans="1:28" ht="15" customHeight="1" x14ac:dyDescent="0.35">
      <c r="A100" s="18"/>
      <c r="B100" s="62" t="s">
        <v>398</v>
      </c>
      <c r="Q100"/>
    </row>
    <row r="101" spans="1:28" ht="19.95" customHeight="1" thickBot="1" x14ac:dyDescent="0.4">
      <c r="A101" s="18"/>
      <c r="B101" s="59"/>
      <c r="C101" s="58"/>
      <c r="D101" s="58"/>
      <c r="E101" s="58"/>
      <c r="F101" s="58"/>
      <c r="G101" s="58"/>
      <c r="H101" s="425"/>
      <c r="I101" s="425"/>
      <c r="J101" s="72"/>
      <c r="K101" s="72"/>
      <c r="L101" s="72"/>
      <c r="M101" s="316" t="s">
        <v>435</v>
      </c>
      <c r="N101" s="73" t="s">
        <v>196</v>
      </c>
      <c r="O101" s="316" t="s">
        <v>441</v>
      </c>
      <c r="Q101"/>
    </row>
    <row r="102" spans="1:28" ht="15" customHeight="1" x14ac:dyDescent="0.35">
      <c r="A102" s="18"/>
      <c r="B102" s="63" t="s">
        <v>508</v>
      </c>
      <c r="C102" s="139"/>
      <c r="D102" s="63"/>
      <c r="E102" s="63"/>
      <c r="F102" s="63"/>
      <c r="G102" s="63"/>
      <c r="H102" s="63"/>
      <c r="I102" s="63"/>
      <c r="J102" s="57"/>
      <c r="K102" s="57"/>
      <c r="L102" s="57"/>
      <c r="M102" s="322">
        <v>8.712177896533813</v>
      </c>
      <c r="N102" s="322">
        <v>6.7007325609030746</v>
      </c>
      <c r="O102" s="321">
        <v>6.6123650985586906</v>
      </c>
      <c r="P102" s="247"/>
      <c r="Q102"/>
      <c r="S102"/>
      <c r="T102"/>
      <c r="U102"/>
      <c r="V102"/>
      <c r="W102"/>
      <c r="X102"/>
      <c r="Y102"/>
      <c r="Z102"/>
      <c r="AA102"/>
      <c r="AB102"/>
    </row>
    <row r="103" spans="1:28" ht="15" customHeight="1" x14ac:dyDescent="0.35">
      <c r="A103" s="18"/>
      <c r="B103" s="139" t="s">
        <v>509</v>
      </c>
      <c r="C103" s="139"/>
      <c r="D103" s="63"/>
      <c r="E103" s="63"/>
      <c r="F103" s="63"/>
      <c r="G103" s="63"/>
      <c r="H103" s="63"/>
      <c r="I103" s="63"/>
      <c r="J103" s="57"/>
      <c r="K103" s="57"/>
      <c r="L103" s="57"/>
      <c r="M103" s="323">
        <v>11.094422328274998</v>
      </c>
      <c r="N103" s="323">
        <v>9.2011156797236797</v>
      </c>
      <c r="O103" s="324">
        <v>9.3344831089488487</v>
      </c>
      <c r="P103" s="247"/>
      <c r="Q103"/>
      <c r="S103"/>
      <c r="T103"/>
      <c r="U103"/>
      <c r="V103"/>
      <c r="W103"/>
      <c r="X103"/>
      <c r="Y103"/>
      <c r="Z103"/>
      <c r="AA103"/>
      <c r="AB103"/>
    </row>
    <row r="104" spans="1:28" ht="15" customHeight="1" x14ac:dyDescent="0.35">
      <c r="A104" s="18"/>
      <c r="B104" s="139" t="s">
        <v>510</v>
      </c>
      <c r="C104" s="139"/>
      <c r="D104" s="63"/>
      <c r="E104" s="63"/>
      <c r="F104" s="63"/>
      <c r="G104" s="63"/>
      <c r="H104" s="63"/>
      <c r="I104" s="63"/>
      <c r="J104" s="57"/>
      <c r="K104" s="57"/>
      <c r="L104" s="57"/>
      <c r="M104" s="323">
        <v>10.302080869749277</v>
      </c>
      <c r="N104" s="323">
        <v>6.5417795916565833</v>
      </c>
      <c r="O104" s="324">
        <v>7.4433203638747516</v>
      </c>
      <c r="P104" s="247"/>
      <c r="Q104"/>
      <c r="S104"/>
      <c r="T104"/>
      <c r="U104"/>
      <c r="V104"/>
      <c r="W104"/>
      <c r="X104"/>
      <c r="Y104"/>
      <c r="Z104"/>
      <c r="AA104"/>
      <c r="AB104"/>
    </row>
    <row r="105" spans="1:28" ht="15" customHeight="1" x14ac:dyDescent="0.35">
      <c r="A105" s="18"/>
      <c r="B105" s="139" t="s">
        <v>511</v>
      </c>
      <c r="C105" s="139"/>
      <c r="D105" s="63"/>
      <c r="E105" s="63"/>
      <c r="F105" s="63"/>
      <c r="G105" s="63"/>
      <c r="H105" s="63"/>
      <c r="I105" s="63"/>
      <c r="J105" s="57"/>
      <c r="K105" s="57"/>
      <c r="L105" s="57"/>
      <c r="M105" s="323">
        <v>5.1236206200539396</v>
      </c>
      <c r="N105" s="323">
        <v>5.8784905398791851</v>
      </c>
      <c r="O105" s="324">
        <v>4.8992923800007562</v>
      </c>
      <c r="Q105"/>
      <c r="S105"/>
      <c r="T105"/>
      <c r="U105"/>
      <c r="V105"/>
      <c r="W105"/>
      <c r="X105"/>
      <c r="Y105"/>
      <c r="Z105"/>
      <c r="AA105"/>
      <c r="AB105"/>
    </row>
    <row r="106" spans="1:28" ht="60" customHeight="1" x14ac:dyDescent="0.35">
      <c r="A106" s="18"/>
      <c r="B106" s="67">
        <v>1</v>
      </c>
      <c r="C106" s="428" t="s">
        <v>439</v>
      </c>
      <c r="D106" s="428"/>
      <c r="E106" s="428"/>
      <c r="F106" s="428"/>
      <c r="G106" s="428"/>
      <c r="H106" s="428"/>
      <c r="I106" s="428"/>
      <c r="J106" s="428"/>
      <c r="K106" s="428"/>
      <c r="L106" s="428"/>
      <c r="M106" s="428"/>
      <c r="N106" s="428"/>
      <c r="O106" s="428"/>
      <c r="P106" s="42"/>
      <c r="Q106"/>
      <c r="S106"/>
      <c r="T106"/>
      <c r="U106"/>
      <c r="V106"/>
      <c r="W106"/>
      <c r="X106"/>
      <c r="Y106"/>
      <c r="Z106"/>
      <c r="AA106"/>
      <c r="AB106"/>
    </row>
    <row r="107" spans="1:28" ht="15" customHeight="1" x14ac:dyDescent="0.3">
      <c r="B107" s="67">
        <v>2</v>
      </c>
      <c r="C107" s="422" t="s">
        <v>515</v>
      </c>
      <c r="D107" s="423"/>
      <c r="E107" s="423"/>
      <c r="F107" s="423"/>
      <c r="G107" s="423"/>
      <c r="H107" s="423"/>
      <c r="I107" s="423"/>
      <c r="J107" s="423"/>
      <c r="K107" s="423"/>
      <c r="L107" s="423"/>
      <c r="M107" s="423"/>
      <c r="N107" s="423"/>
      <c r="O107" s="423"/>
      <c r="P107" s="42"/>
      <c r="Q107"/>
      <c r="U107" s="42"/>
    </row>
    <row r="108" spans="1:28" ht="15" customHeight="1" x14ac:dyDescent="0.3">
      <c r="B108" s="67">
        <v>3</v>
      </c>
      <c r="C108" s="422" t="s">
        <v>549</v>
      </c>
      <c r="D108" s="423"/>
      <c r="E108" s="423"/>
      <c r="F108" s="423"/>
      <c r="G108" s="423"/>
      <c r="H108" s="423"/>
      <c r="I108" s="423"/>
      <c r="J108" s="423"/>
      <c r="K108" s="423"/>
      <c r="L108" s="423"/>
      <c r="M108" s="423"/>
      <c r="N108" s="423"/>
      <c r="O108" s="423"/>
      <c r="P108" s="42"/>
      <c r="Q108"/>
      <c r="U108" s="42"/>
    </row>
    <row r="109" spans="1:28" ht="15" customHeight="1" x14ac:dyDescent="0.35">
      <c r="A109" s="18"/>
      <c r="B109" s="24"/>
      <c r="U109" s="42"/>
      <c r="V109" s="42"/>
      <c r="W109" s="42"/>
      <c r="X109" s="42"/>
    </row>
    <row r="110" spans="1:28" ht="20.25" customHeight="1" x14ac:dyDescent="0.35">
      <c r="A110" s="18"/>
      <c r="B110" s="60" t="s">
        <v>266</v>
      </c>
      <c r="U110" s="42"/>
      <c r="V110" s="42"/>
      <c r="W110" s="42"/>
      <c r="X110" s="42"/>
    </row>
    <row r="111" spans="1:28" ht="15" customHeight="1" x14ac:dyDescent="0.35">
      <c r="A111" s="18"/>
      <c r="B111" s="62" t="s">
        <v>401</v>
      </c>
      <c r="U111" s="42"/>
      <c r="V111" s="42"/>
      <c r="W111" s="42"/>
      <c r="X111" s="42"/>
    </row>
    <row r="112" spans="1:28" ht="15" customHeight="1" x14ac:dyDescent="0.35">
      <c r="A112" s="18"/>
      <c r="B112" s="62" t="s">
        <v>289</v>
      </c>
      <c r="U112" s="42"/>
      <c r="V112" s="42"/>
      <c r="W112" s="42"/>
      <c r="X112" s="42"/>
    </row>
    <row r="113" spans="1:25" s="42" customFormat="1" ht="19.95" customHeight="1" thickBot="1" x14ac:dyDescent="0.35">
      <c r="A113" s="32"/>
      <c r="B113" s="59" t="s">
        <v>550</v>
      </c>
      <c r="C113" s="58"/>
      <c r="D113" s="58"/>
      <c r="E113" s="58"/>
      <c r="F113" s="58"/>
      <c r="G113" s="58"/>
      <c r="H113" s="425"/>
      <c r="I113" s="425"/>
      <c r="J113" s="58"/>
      <c r="K113" s="72"/>
      <c r="L113" s="72"/>
      <c r="M113" s="316" t="s">
        <v>435</v>
      </c>
      <c r="N113" s="73" t="s">
        <v>196</v>
      </c>
      <c r="O113" s="316" t="s">
        <v>441</v>
      </c>
      <c r="P113"/>
      <c r="Q113"/>
      <c r="R113" s="6"/>
      <c r="S113" s="6"/>
      <c r="T113" s="6"/>
    </row>
    <row r="114" spans="1:25" s="42" customFormat="1" ht="15" customHeight="1" x14ac:dyDescent="0.3">
      <c r="A114" s="32"/>
      <c r="B114" s="63" t="s">
        <v>499</v>
      </c>
      <c r="C114" s="6"/>
      <c r="D114" s="6"/>
      <c r="E114" s="6"/>
      <c r="F114" s="6"/>
      <c r="G114" s="360"/>
      <c r="H114" s="361"/>
      <c r="I114" s="361"/>
      <c r="J114" s="360"/>
      <c r="K114" s="360"/>
      <c r="L114" s="360"/>
      <c r="M114" s="322">
        <f>SUM(M115:M117)</f>
        <v>3917.0134433874814</v>
      </c>
      <c r="N114" s="322">
        <f>SUM(N115:N117)</f>
        <v>2695.2538002702886</v>
      </c>
      <c r="O114" s="321">
        <v>2084.8267000000001</v>
      </c>
      <c r="P114"/>
      <c r="Q114" s="374"/>
      <c r="R114" s="373"/>
      <c r="S114" s="55"/>
      <c r="T114" s="6"/>
    </row>
    <row r="115" spans="1:25" s="42" customFormat="1" ht="15" customHeight="1" x14ac:dyDescent="0.3">
      <c r="A115" s="32"/>
      <c r="B115" s="139" t="s">
        <v>253</v>
      </c>
      <c r="C115" s="139"/>
      <c r="D115" s="63"/>
      <c r="E115" s="63"/>
      <c r="F115" s="63"/>
      <c r="G115" s="63"/>
      <c r="H115" s="63"/>
      <c r="I115" s="63"/>
      <c r="J115" s="57"/>
      <c r="K115" s="57"/>
      <c r="L115" s="57"/>
      <c r="M115" s="323">
        <v>138.093816</v>
      </c>
      <c r="N115" s="323">
        <v>97.227853327971658</v>
      </c>
      <c r="O115" s="324">
        <v>97.582034270235681</v>
      </c>
      <c r="P115"/>
      <c r="Q115"/>
      <c r="R115" s="55"/>
      <c r="S115" s="55"/>
      <c r="T115" s="6"/>
    </row>
    <row r="116" spans="1:25" s="42" customFormat="1" ht="15" customHeight="1" x14ac:dyDescent="0.3">
      <c r="A116" s="32"/>
      <c r="B116" s="139" t="s">
        <v>500</v>
      </c>
      <c r="C116" s="139"/>
      <c r="D116" s="63"/>
      <c r="E116" s="63"/>
      <c r="F116" s="63"/>
      <c r="G116" s="63"/>
      <c r="H116" s="63"/>
      <c r="I116" s="63"/>
      <c r="J116" s="57"/>
      <c r="K116" s="57"/>
      <c r="L116" s="57"/>
      <c r="M116" s="323">
        <v>2854.2941741212076</v>
      </c>
      <c r="N116" s="323">
        <v>1060.2388880232261</v>
      </c>
      <c r="O116" s="324">
        <v>873.36149999999998</v>
      </c>
      <c r="P116"/>
      <c r="Q116"/>
      <c r="R116" s="55"/>
      <c r="S116" s="55"/>
      <c r="T116" s="6"/>
    </row>
    <row r="117" spans="1:25" s="42" customFormat="1" ht="15" customHeight="1" x14ac:dyDescent="0.3">
      <c r="A117" s="32"/>
      <c r="B117" s="139" t="s">
        <v>239</v>
      </c>
      <c r="C117" s="139"/>
      <c r="D117" s="63"/>
      <c r="E117" s="63"/>
      <c r="F117" s="63"/>
      <c r="G117" s="63"/>
      <c r="H117" s="63"/>
      <c r="I117" s="63"/>
      <c r="J117" s="57"/>
      <c r="K117" s="57"/>
      <c r="L117" s="57"/>
      <c r="M117" s="323">
        <v>924.62545326627378</v>
      </c>
      <c r="N117" s="323">
        <v>1537.7870589190911</v>
      </c>
      <c r="O117" s="324">
        <v>1113.8832</v>
      </c>
      <c r="P117"/>
      <c r="Q117"/>
      <c r="R117" s="55"/>
      <c r="S117" s="55"/>
      <c r="T117" s="6"/>
    </row>
    <row r="118" spans="1:25" s="56" customFormat="1" ht="60" customHeight="1" x14ac:dyDescent="0.3">
      <c r="A118" s="32"/>
      <c r="B118" s="149">
        <v>1</v>
      </c>
      <c r="C118" s="427" t="s">
        <v>501</v>
      </c>
      <c r="D118" s="427"/>
      <c r="E118" s="427"/>
      <c r="F118" s="427"/>
      <c r="G118" s="427"/>
      <c r="H118" s="427"/>
      <c r="I118" s="427"/>
      <c r="J118" s="427"/>
      <c r="K118" s="427"/>
      <c r="L118" s="427"/>
      <c r="M118" s="427"/>
      <c r="N118" s="427"/>
      <c r="O118" s="427"/>
      <c r="P118"/>
      <c r="Q118"/>
      <c r="R118" s="146"/>
      <c r="S118" s="146"/>
      <c r="T118" s="146"/>
      <c r="U118" s="36"/>
      <c r="V118" s="36"/>
      <c r="W118" s="6"/>
      <c r="X118" s="6"/>
      <c r="Y118" s="42"/>
    </row>
    <row r="119" spans="1:25" ht="15" customHeight="1" x14ac:dyDescent="0.3">
      <c r="B119" s="67">
        <v>2</v>
      </c>
      <c r="C119" s="422" t="s">
        <v>515</v>
      </c>
      <c r="D119" s="423"/>
      <c r="E119" s="423"/>
      <c r="F119" s="423"/>
      <c r="G119" s="423"/>
      <c r="H119" s="423"/>
      <c r="I119" s="423"/>
      <c r="J119" s="423"/>
      <c r="K119" s="423"/>
      <c r="L119" s="423"/>
      <c r="M119" s="423"/>
      <c r="N119" s="423"/>
      <c r="O119" s="423"/>
      <c r="P119" s="42"/>
      <c r="Q119"/>
      <c r="U119" s="42"/>
    </row>
    <row r="120" spans="1:25" ht="15" customHeight="1" x14ac:dyDescent="0.3">
      <c r="B120" s="67">
        <v>3</v>
      </c>
      <c r="C120" s="422" t="s">
        <v>549</v>
      </c>
      <c r="D120" s="423"/>
      <c r="E120" s="423"/>
      <c r="F120" s="423"/>
      <c r="G120" s="423"/>
      <c r="H120" s="423"/>
      <c r="I120" s="423"/>
      <c r="J120" s="423"/>
      <c r="K120" s="423"/>
      <c r="L120" s="423"/>
      <c r="M120" s="423"/>
      <c r="N120" s="423"/>
      <c r="O120" s="423"/>
      <c r="P120" s="42"/>
      <c r="Q120"/>
      <c r="U120" s="42"/>
    </row>
    <row r="121" spans="1:25" s="42" customFormat="1" ht="15" customHeight="1" x14ac:dyDescent="0.25">
      <c r="A121" s="32"/>
      <c r="B121" s="56"/>
      <c r="C121" s="49"/>
      <c r="D121" s="56"/>
      <c r="E121" s="56"/>
      <c r="F121" s="56"/>
      <c r="G121" s="56"/>
      <c r="H121" s="56"/>
      <c r="I121" s="56"/>
      <c r="J121" s="56"/>
      <c r="K121" s="56"/>
      <c r="L121" s="56"/>
      <c r="M121" s="56"/>
      <c r="N121" s="55"/>
      <c r="O121" s="55"/>
      <c r="P121" s="55"/>
      <c r="Q121" s="55"/>
      <c r="R121" s="55"/>
      <c r="S121" s="55"/>
      <c r="T121" s="55"/>
      <c r="U121" s="55"/>
      <c r="V121" s="55"/>
      <c r="W121" s="6"/>
      <c r="X121" s="6"/>
    </row>
    <row r="122" spans="1:25" ht="20.25" customHeight="1" x14ac:dyDescent="0.35">
      <c r="A122" s="7"/>
      <c r="B122" s="60" t="s">
        <v>324</v>
      </c>
    </row>
    <row r="123" spans="1:25" ht="15" customHeight="1" x14ac:dyDescent="0.35">
      <c r="A123" s="7"/>
      <c r="B123" s="62" t="s">
        <v>399</v>
      </c>
    </row>
    <row r="124" spans="1:25" ht="20.100000000000001" customHeight="1" thickBot="1" x14ac:dyDescent="0.3">
      <c r="A124" s="51"/>
      <c r="B124" s="59"/>
      <c r="C124" s="58"/>
      <c r="D124" s="58"/>
      <c r="E124" s="58"/>
      <c r="F124" s="58"/>
      <c r="G124" s="58"/>
      <c r="H124" s="425"/>
      <c r="I124" s="425"/>
      <c r="J124" s="72"/>
      <c r="K124" s="72" t="s">
        <v>191</v>
      </c>
      <c r="L124" s="72" t="s">
        <v>190</v>
      </c>
      <c r="M124" s="72" t="s">
        <v>189</v>
      </c>
    </row>
    <row r="125" spans="1:25" ht="19.95" customHeight="1" x14ac:dyDescent="0.3">
      <c r="A125" s="41"/>
      <c r="B125" s="63" t="s">
        <v>268</v>
      </c>
      <c r="C125" s="63"/>
      <c r="D125" s="63"/>
      <c r="E125" s="63"/>
      <c r="F125" s="63"/>
      <c r="G125" s="63"/>
      <c r="H125" s="64"/>
      <c r="I125" s="64"/>
      <c r="J125" s="175"/>
      <c r="K125" s="175" t="s">
        <v>193</v>
      </c>
      <c r="L125" s="175" t="s">
        <v>193</v>
      </c>
      <c r="M125" s="239" t="s">
        <v>193</v>
      </c>
      <c r="Q125"/>
    </row>
    <row r="126" spans="1:25" ht="60" customHeight="1" x14ac:dyDescent="0.25">
      <c r="A126" s="41"/>
      <c r="B126" s="149">
        <v>1</v>
      </c>
      <c r="C126" s="426" t="s">
        <v>440</v>
      </c>
      <c r="D126" s="426"/>
      <c r="E126" s="426"/>
      <c r="F126" s="426"/>
      <c r="G126" s="426"/>
      <c r="H126" s="426"/>
      <c r="I126" s="426"/>
      <c r="J126" s="426"/>
      <c r="K126" s="426"/>
      <c r="L126" s="426"/>
      <c r="M126" s="426"/>
      <c r="N126" s="147"/>
      <c r="O126" s="147"/>
    </row>
    <row r="127" spans="1:25" ht="15" customHeight="1" x14ac:dyDescent="0.25">
      <c r="A127" s="41"/>
      <c r="B127" s="42"/>
      <c r="C127" s="52"/>
      <c r="D127" s="42"/>
      <c r="E127" s="42"/>
      <c r="F127" s="42"/>
      <c r="G127" s="42"/>
      <c r="H127" s="42"/>
      <c r="I127" s="42"/>
      <c r="J127" s="42"/>
      <c r="K127" s="42"/>
      <c r="L127" s="42"/>
      <c r="M127" s="42"/>
    </row>
    <row r="128" spans="1:25" ht="13.8" x14ac:dyDescent="0.25">
      <c r="A128" s="41"/>
      <c r="B128" s="53"/>
      <c r="C128" s="42"/>
      <c r="D128" s="42"/>
      <c r="E128" s="42"/>
      <c r="F128" s="42"/>
      <c r="G128" s="42"/>
      <c r="H128" s="42"/>
      <c r="I128" s="42"/>
      <c r="J128" s="42"/>
      <c r="K128" s="412"/>
      <c r="L128" s="412"/>
      <c r="M128" s="412"/>
      <c r="N128" s="412"/>
      <c r="O128" s="412"/>
    </row>
    <row r="129" spans="2:17" ht="20.399999999999999" x14ac:dyDescent="0.35">
      <c r="B129" s="60" t="s">
        <v>325</v>
      </c>
    </row>
    <row r="130" spans="2:17" ht="14.4" thickBot="1" x14ac:dyDescent="0.3">
      <c r="B130" s="59"/>
      <c r="C130" s="58"/>
      <c r="D130" s="58"/>
      <c r="E130" s="58"/>
      <c r="F130" s="58"/>
      <c r="G130" s="58"/>
      <c r="H130" s="425"/>
      <c r="I130" s="425"/>
      <c r="J130" s="72"/>
      <c r="K130" s="72" t="s">
        <v>191</v>
      </c>
      <c r="L130" s="72" t="s">
        <v>190</v>
      </c>
      <c r="M130" s="72" t="s">
        <v>189</v>
      </c>
      <c r="N130" s="72" t="s">
        <v>196</v>
      </c>
      <c r="O130" s="72" t="s">
        <v>408</v>
      </c>
    </row>
    <row r="131" spans="2:17" ht="20.100000000000001" customHeight="1" x14ac:dyDescent="0.3">
      <c r="B131" s="219" t="s">
        <v>276</v>
      </c>
      <c r="C131" s="218"/>
      <c r="D131" s="218"/>
      <c r="E131" s="218"/>
      <c r="F131" s="218"/>
      <c r="G131" s="218"/>
      <c r="H131" s="218"/>
      <c r="I131" s="219"/>
      <c r="J131" s="217"/>
      <c r="K131" s="297">
        <v>0</v>
      </c>
      <c r="L131" s="297">
        <v>0</v>
      </c>
      <c r="M131" s="297">
        <v>0</v>
      </c>
      <c r="N131" s="297">
        <v>0</v>
      </c>
      <c r="O131" s="325">
        <v>0</v>
      </c>
      <c r="Q131"/>
    </row>
    <row r="132" spans="2:17" ht="13.8" x14ac:dyDescent="0.25"/>
    <row r="133" spans="2:17" ht="13.8" hidden="1" x14ac:dyDescent="0.25"/>
    <row r="134" spans="2:17" ht="13.8" hidden="1" x14ac:dyDescent="0.25"/>
    <row r="135" spans="2:17" ht="13.8" hidden="1" x14ac:dyDescent="0.25"/>
    <row r="136" spans="2:17" ht="13.8" hidden="1" x14ac:dyDescent="0.25"/>
    <row r="137" spans="2:17" ht="13.8" hidden="1" x14ac:dyDescent="0.25"/>
    <row r="138" spans="2:17" ht="13.8" hidden="1" x14ac:dyDescent="0.25"/>
    <row r="139" spans="2:17" ht="13.8" hidden="1" x14ac:dyDescent="0.25"/>
    <row r="140" spans="2:17" ht="13.8" hidden="1" x14ac:dyDescent="0.25"/>
    <row r="141" spans="2:17" ht="13.8" hidden="1" x14ac:dyDescent="0.25"/>
    <row r="142" spans="2:17" ht="13.8" hidden="1" x14ac:dyDescent="0.25"/>
    <row r="143" spans="2:17" ht="13.8" hidden="1" x14ac:dyDescent="0.25"/>
    <row r="144" spans="2:17" ht="13.8" hidden="1" x14ac:dyDescent="0.25"/>
    <row r="145" ht="13.8" hidden="1" x14ac:dyDescent="0.25"/>
    <row r="146" ht="13.8" hidden="1" x14ac:dyDescent="0.25"/>
    <row r="147" ht="13.8" hidden="1" x14ac:dyDescent="0.25"/>
    <row r="148" ht="13.8" hidden="1" x14ac:dyDescent="0.25"/>
    <row r="149" ht="13.8" hidden="1" x14ac:dyDescent="0.25"/>
    <row r="150" ht="13.8" hidden="1" x14ac:dyDescent="0.25"/>
    <row r="151" ht="13.8" hidden="1" x14ac:dyDescent="0.25"/>
    <row r="152" ht="13.8" hidden="1" x14ac:dyDescent="0.25"/>
    <row r="153" ht="13.8" hidden="1" x14ac:dyDescent="0.25"/>
    <row r="154" ht="13.8" hidden="1" x14ac:dyDescent="0.25"/>
    <row r="155" ht="13.8" hidden="1" x14ac:dyDescent="0.25"/>
    <row r="156" ht="13.8" hidden="1" x14ac:dyDescent="0.25"/>
    <row r="157" ht="13.8" hidden="1" x14ac:dyDescent="0.25"/>
    <row r="158" ht="13.8" hidden="1" x14ac:dyDescent="0.25"/>
    <row r="159" ht="13.8" hidden="1" x14ac:dyDescent="0.25"/>
    <row r="160" ht="14.25" hidden="1" customHeight="1" x14ac:dyDescent="0.25"/>
    <row r="161" ht="14.25" hidden="1" customHeight="1" x14ac:dyDescent="0.25"/>
    <row r="162" ht="14.25" hidden="1" customHeight="1" x14ac:dyDescent="0.25"/>
  </sheetData>
  <sheetProtection algorithmName="SHA-512" hashValue="+wiLFcoXph2/GB06FV5xhlzPi+u+5gmIYhViqKc8nb+t179z+dkupdd8yFIYv45/pf7ILy/YcQ/V+DCkISAmBw==" saltValue="DVLiaNqfI2zGaA8R1l7HoA==" spinCount="100000" sheet="1" objects="1" scenarios="1"/>
  <mergeCells count="20">
    <mergeCell ref="C95:O95"/>
    <mergeCell ref="H130:I130"/>
    <mergeCell ref="H124:I124"/>
    <mergeCell ref="H101:I101"/>
    <mergeCell ref="H113:I113"/>
    <mergeCell ref="C126:M126"/>
    <mergeCell ref="C118:O118"/>
    <mergeCell ref="C106:O106"/>
    <mergeCell ref="C107:O107"/>
    <mergeCell ref="C108:O108"/>
    <mergeCell ref="C119:O119"/>
    <mergeCell ref="C120:O120"/>
    <mergeCell ref="C91:O91"/>
    <mergeCell ref="C92:O92"/>
    <mergeCell ref="C94:O94"/>
    <mergeCell ref="C93:O93"/>
    <mergeCell ref="B19:T19"/>
    <mergeCell ref="C88:O88"/>
    <mergeCell ref="C89:O89"/>
    <mergeCell ref="C90:O90"/>
  </mergeCells>
  <phoneticPr fontId="2" type="noConversion"/>
  <hyperlinks>
    <hyperlink ref="K125" r:id="rId1" xr:uid="{28EA3ECD-27D0-46BF-855B-CB7D64DD2E81}"/>
    <hyperlink ref="L125" r:id="rId2" xr:uid="{A6BE6B14-5CBB-4DEB-8BBA-890B8FF2649A}"/>
    <hyperlink ref="M125" r:id="rId3" xr:uid="{DFEE4BBF-AF86-4D17-808E-10DB393ADA4E}"/>
  </hyperlinks>
  <pageMargins left="0.70866141732283472" right="0.70866141732283472" top="0.74803149606299213" bottom="0.74803149606299213" header="0.31496062992125984" footer="0.31496062992125984"/>
  <pageSetup scale="41" fitToHeight="30" orientation="portrait" r:id="rId4"/>
  <rowBreaks count="1" manualBreakCount="1">
    <brk id="74" max="20" man="1"/>
  </rowBreaks>
  <ignoredErrors>
    <ignoredError sqref="M34 M47:O47 M60:O60 M73:O73 M86:O86" formulaRange="1"/>
  </ignoredError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A657E-EAC4-4B35-95B8-CE0B10F0B06C}">
  <dimension ref="A1:AB183"/>
  <sheetViews>
    <sheetView showGridLines="0" zoomScaleNormal="100" workbookViewId="0"/>
  </sheetViews>
  <sheetFormatPr defaultColWidth="0" defaultRowHeight="14.25" customHeight="1" zeroHeight="1" x14ac:dyDescent="0.25"/>
  <cols>
    <col min="1" max="2" width="2.77734375" style="6" customWidth="1"/>
    <col min="3" max="4" width="10.77734375" style="6" customWidth="1"/>
    <col min="5" max="5" width="30.77734375" style="6" customWidth="1"/>
    <col min="6" max="12" width="10.77734375" style="6" customWidth="1"/>
    <col min="13" max="13" width="11.44140625" style="6" customWidth="1"/>
    <col min="14" max="18" width="10.77734375" style="6" customWidth="1"/>
    <col min="19" max="19" width="7.6640625" style="6" customWidth="1"/>
    <col min="20" max="20" width="10.77734375" style="6" customWidth="1"/>
    <col min="21" max="26" width="10.77734375" style="6" hidden="1" customWidth="1"/>
    <col min="27" max="28" width="0" style="6" hidden="1" customWidth="1"/>
    <col min="29" max="16384" width="8.77734375" style="6" hidden="1"/>
  </cols>
  <sheetData>
    <row r="1" spans="1:25" ht="15" customHeight="1" x14ac:dyDescent="0.25"/>
    <row r="2" spans="1:25" ht="15" customHeight="1" x14ac:dyDescent="0.25"/>
    <row r="3" spans="1:25" ht="15" customHeight="1" x14ac:dyDescent="0.25"/>
    <row r="4" spans="1:25" ht="15" customHeight="1" x14ac:dyDescent="0.25"/>
    <row r="5" spans="1:25" ht="15" customHeight="1" x14ac:dyDescent="0.25"/>
    <row r="6" spans="1:25" ht="15" customHeight="1" x14ac:dyDescent="0.25"/>
    <row r="7" spans="1:25" ht="15" customHeight="1" x14ac:dyDescent="0.25"/>
    <row r="8" spans="1:25" ht="15" customHeight="1" x14ac:dyDescent="0.25"/>
    <row r="9" spans="1:25" ht="15" customHeight="1" x14ac:dyDescent="0.25"/>
    <row r="10" spans="1:25" ht="15" customHeight="1" x14ac:dyDescent="0.25"/>
    <row r="11" spans="1:25" ht="15" customHeight="1" x14ac:dyDescent="0.25"/>
    <row r="12" spans="1:25" ht="15" customHeight="1" x14ac:dyDescent="0.25"/>
    <row r="13" spans="1:25" ht="15" customHeight="1" x14ac:dyDescent="0.25"/>
    <row r="14" spans="1:25" ht="15" customHeight="1" x14ac:dyDescent="0.25"/>
    <row r="15" spans="1:25" ht="18" customHeight="1" x14ac:dyDescent="0.25"/>
    <row r="16" spans="1:25" ht="37.200000000000003" customHeight="1" x14ac:dyDescent="0.25">
      <c r="A16" s="17" t="s">
        <v>212</v>
      </c>
      <c r="B16" s="8"/>
      <c r="C16" s="8"/>
      <c r="D16" s="8"/>
      <c r="E16" s="8"/>
      <c r="F16" s="8"/>
      <c r="G16" s="8"/>
      <c r="H16" s="8"/>
      <c r="I16" s="8"/>
      <c r="J16" s="8"/>
      <c r="K16" s="8"/>
      <c r="L16" s="8"/>
      <c r="M16" s="8"/>
      <c r="N16" s="8"/>
      <c r="O16" s="8"/>
      <c r="P16" s="167"/>
      <c r="Q16" s="167"/>
      <c r="R16" s="167"/>
      <c r="S16" s="167"/>
      <c r="V16" s="65"/>
      <c r="W16" s="65"/>
      <c r="X16" s="65"/>
      <c r="Y16" s="65"/>
    </row>
    <row r="17" spans="2:28" ht="15" customHeight="1" x14ac:dyDescent="0.25"/>
    <row r="18" spans="2:28" ht="19.95" customHeight="1" x14ac:dyDescent="0.35">
      <c r="B18" s="60" t="s">
        <v>195</v>
      </c>
      <c r="C18" s="60"/>
      <c r="D18" s="60"/>
    </row>
    <row r="19" spans="2:28" ht="30" customHeight="1" x14ac:dyDescent="0.25">
      <c r="B19" s="424" t="s">
        <v>358</v>
      </c>
      <c r="C19" s="424"/>
      <c r="D19" s="424"/>
      <c r="E19" s="424"/>
      <c r="F19" s="424"/>
      <c r="G19" s="424"/>
      <c r="H19" s="424"/>
      <c r="I19" s="424"/>
      <c r="J19" s="424"/>
      <c r="K19" s="424"/>
      <c r="L19" s="424"/>
      <c r="M19" s="424"/>
      <c r="N19" s="424"/>
      <c r="O19" s="424"/>
      <c r="P19" s="424"/>
      <c r="Q19" s="424"/>
      <c r="R19" s="424"/>
      <c r="S19" s="424"/>
      <c r="T19" s="144"/>
      <c r="U19" s="144"/>
      <c r="V19" s="144"/>
      <c r="W19" s="65"/>
      <c r="X19" s="65"/>
      <c r="Y19" s="65"/>
    </row>
    <row r="20" spans="2:28" ht="15" customHeight="1" x14ac:dyDescent="0.3">
      <c r="B20" s="21"/>
      <c r="C20" s="21"/>
      <c r="D20" s="21"/>
      <c r="E20" s="21"/>
      <c r="F20" s="21"/>
      <c r="G20" s="21"/>
      <c r="H20" s="21"/>
      <c r="I20"/>
      <c r="J20" s="21"/>
      <c r="K20" s="21"/>
      <c r="L20" s="21"/>
      <c r="M20" s="21"/>
      <c r="N20" s="21"/>
      <c r="O20" s="21"/>
      <c r="P20" s="21"/>
      <c r="Q20" s="21"/>
      <c r="R20" s="21"/>
      <c r="S20" s="21"/>
      <c r="T20" s="21"/>
      <c r="U20" s="21"/>
      <c r="V20" s="21"/>
      <c r="W20" s="21"/>
      <c r="X20" s="21"/>
      <c r="Y20" s="21"/>
    </row>
    <row r="21" spans="2:28" ht="19.95" customHeight="1" x14ac:dyDescent="0.35">
      <c r="B21" s="60" t="s">
        <v>313</v>
      </c>
      <c r="C21" s="60"/>
      <c r="D21" s="60"/>
      <c r="E21" s="61"/>
      <c r="F21" s="61"/>
      <c r="G21" s="61"/>
      <c r="H21" s="61"/>
      <c r="I21" s="61"/>
      <c r="J21" s="61"/>
      <c r="K21" s="61"/>
      <c r="L21" s="61"/>
      <c r="M21" s="61"/>
      <c r="N21" s="61"/>
    </row>
    <row r="22" spans="2:28" ht="19.95" customHeight="1" x14ac:dyDescent="0.3">
      <c r="B22" s="62" t="s">
        <v>405</v>
      </c>
      <c r="C22" s="62"/>
      <c r="D22" s="62"/>
      <c r="E22" s="61"/>
      <c r="F22" s="61"/>
      <c r="G22" s="61"/>
      <c r="H22" s="61"/>
      <c r="I22" s="61"/>
      <c r="J22" s="61"/>
      <c r="K22" s="61"/>
      <c r="L22" s="61"/>
      <c r="M22" s="61"/>
      <c r="N22" s="61"/>
      <c r="Q22"/>
    </row>
    <row r="23" spans="2:28" ht="19.95" customHeight="1" x14ac:dyDescent="0.35">
      <c r="B23" s="62" t="s">
        <v>265</v>
      </c>
      <c r="C23" s="62"/>
      <c r="D23" s="62"/>
      <c r="E23" s="74"/>
      <c r="F23" s="74"/>
      <c r="G23" s="74"/>
      <c r="H23" s="74"/>
      <c r="I23" s="74"/>
      <c r="J23" s="74"/>
      <c r="K23" s="74"/>
      <c r="L23" s="74"/>
      <c r="M23" s="74"/>
      <c r="N23" s="74"/>
      <c r="O23" s="7"/>
      <c r="P23" s="176"/>
      <c r="Q23" s="176"/>
      <c r="R23" s="176"/>
      <c r="S23" s="176"/>
      <c r="T23" s="176"/>
      <c r="U23" s="176"/>
      <c r="V23" s="176"/>
      <c r="W23" s="176"/>
      <c r="X23" s="176"/>
      <c r="Y23" s="176"/>
    </row>
    <row r="24" spans="2:28" ht="19.95" customHeight="1" x14ac:dyDescent="0.35">
      <c r="B24" s="62"/>
      <c r="C24" s="62"/>
      <c r="D24" s="62"/>
      <c r="E24" s="74"/>
      <c r="F24" s="74"/>
      <c r="G24" s="7"/>
      <c r="H24" s="430" t="s">
        <v>249</v>
      </c>
      <c r="I24" s="431"/>
      <c r="J24" s="432"/>
      <c r="K24" s="430" t="s">
        <v>250</v>
      </c>
      <c r="L24" s="431"/>
      <c r="M24" s="431"/>
      <c r="N24" s="431"/>
      <c r="O24" s="432"/>
      <c r="P24" s="176"/>
      <c r="Q24" s="176"/>
      <c r="R24" s="176"/>
      <c r="S24" s="176"/>
      <c r="T24" s="176"/>
      <c r="U24" s="176"/>
      <c r="V24" s="176"/>
      <c r="W24" s="176"/>
      <c r="X24" s="176"/>
      <c r="Y24" s="176"/>
      <c r="Z24" s="176"/>
    </row>
    <row r="25" spans="2:28" ht="80.25" customHeight="1" thickBot="1" x14ac:dyDescent="0.3">
      <c r="B25" s="106"/>
      <c r="C25" s="106"/>
      <c r="D25" s="106"/>
      <c r="E25" s="106"/>
      <c r="F25" s="126" t="s">
        <v>197</v>
      </c>
      <c r="G25" s="131" t="s">
        <v>238</v>
      </c>
      <c r="H25" s="213" t="s">
        <v>243</v>
      </c>
      <c r="I25" s="214" t="s">
        <v>240</v>
      </c>
      <c r="J25" s="215" t="s">
        <v>239</v>
      </c>
      <c r="K25" s="128" t="s">
        <v>244</v>
      </c>
      <c r="L25" s="123" t="s">
        <v>245</v>
      </c>
      <c r="M25" s="123" t="s">
        <v>246</v>
      </c>
      <c r="N25" s="123" t="s">
        <v>247</v>
      </c>
      <c r="O25" s="126" t="s">
        <v>248</v>
      </c>
      <c r="P25" s="124"/>
      <c r="Q25" s="176"/>
      <c r="R25" s="176"/>
      <c r="S25" s="176"/>
      <c r="T25" s="176"/>
      <c r="U25" s="176"/>
      <c r="V25" s="176"/>
      <c r="W25" s="176"/>
      <c r="X25" s="176"/>
      <c r="Y25" s="176"/>
      <c r="Z25" s="176"/>
      <c r="AA25" s="176"/>
    </row>
    <row r="26" spans="2:28" ht="5.0999999999999996" customHeight="1" x14ac:dyDescent="0.25">
      <c r="B26" s="110"/>
      <c r="C26" s="110"/>
      <c r="D26" s="110"/>
      <c r="E26" s="110"/>
      <c r="F26" s="110"/>
      <c r="G26" s="127"/>
      <c r="H26" s="129"/>
      <c r="I26" s="110"/>
      <c r="J26" s="127"/>
      <c r="K26" s="130"/>
      <c r="L26" s="110"/>
      <c r="M26" s="110"/>
      <c r="N26" s="110"/>
      <c r="O26" s="127"/>
      <c r="P26" s="110"/>
      <c r="Q26" s="124"/>
      <c r="R26" s="176"/>
      <c r="S26" s="176"/>
      <c r="T26" s="176"/>
      <c r="U26" s="176"/>
      <c r="V26" s="176"/>
      <c r="W26" s="176"/>
      <c r="X26" s="176"/>
      <c r="Y26" s="176"/>
      <c r="Z26" s="176"/>
      <c r="AA26" s="176"/>
      <c r="AB26" s="176"/>
    </row>
    <row r="27" spans="2:28" ht="19.95" customHeight="1" x14ac:dyDescent="0.25">
      <c r="B27" s="124" t="s">
        <v>349</v>
      </c>
      <c r="C27" s="110"/>
      <c r="D27" s="110"/>
      <c r="E27" s="110"/>
      <c r="F27" s="110"/>
      <c r="G27" s="127"/>
      <c r="H27" s="129"/>
      <c r="I27" s="110"/>
      <c r="J27" s="127"/>
      <c r="K27" s="130"/>
      <c r="L27" s="110"/>
      <c r="M27" s="110"/>
      <c r="N27" s="110"/>
      <c r="O27" s="127"/>
      <c r="P27" s="110"/>
      <c r="Q27" s="124"/>
      <c r="R27" s="176"/>
      <c r="S27" s="176"/>
      <c r="T27" s="176"/>
      <c r="U27" s="176"/>
      <c r="V27" s="176"/>
      <c r="W27" s="176"/>
      <c r="X27" s="176"/>
      <c r="Y27" s="176"/>
      <c r="Z27" s="176"/>
      <c r="AA27" s="176"/>
      <c r="AB27" s="176"/>
    </row>
    <row r="28" spans="2:28" ht="15" customHeight="1" x14ac:dyDescent="0.25">
      <c r="B28" s="69" t="s">
        <v>196</v>
      </c>
      <c r="C28" s="69"/>
      <c r="D28" s="69"/>
      <c r="E28" s="69"/>
      <c r="F28" s="81" t="s">
        <v>207</v>
      </c>
      <c r="G28" s="280">
        <v>1643</v>
      </c>
      <c r="H28" s="281">
        <v>241</v>
      </c>
      <c r="I28" s="282">
        <v>732</v>
      </c>
      <c r="J28" s="283">
        <v>670</v>
      </c>
      <c r="K28" s="281">
        <v>44</v>
      </c>
      <c r="L28" s="282">
        <v>597</v>
      </c>
      <c r="M28" s="282">
        <v>498</v>
      </c>
      <c r="N28" s="282">
        <v>412</v>
      </c>
      <c r="O28" s="283">
        <v>92</v>
      </c>
      <c r="P28" s="110"/>
      <c r="Q28" s="124"/>
      <c r="R28" s="176"/>
      <c r="S28" s="176"/>
      <c r="T28" s="176"/>
      <c r="U28" s="176"/>
      <c r="V28" s="176"/>
      <c r="W28" s="176"/>
      <c r="X28" s="176"/>
      <c r="Y28" s="176"/>
      <c r="Z28" s="176"/>
      <c r="AA28" s="176"/>
      <c r="AB28" s="176"/>
    </row>
    <row r="29" spans="2:28" ht="15" customHeight="1" x14ac:dyDescent="0.25">
      <c r="B29" s="69" t="s">
        <v>408</v>
      </c>
      <c r="C29" s="69"/>
      <c r="D29" s="69"/>
      <c r="E29" s="69"/>
      <c r="F29" s="81" t="s">
        <v>207</v>
      </c>
      <c r="G29" s="284">
        <v>1516</v>
      </c>
      <c r="H29" s="285">
        <v>211</v>
      </c>
      <c r="I29" s="286">
        <v>641</v>
      </c>
      <c r="J29" s="287">
        <v>664</v>
      </c>
      <c r="K29" s="285">
        <v>21</v>
      </c>
      <c r="L29" s="286">
        <v>469</v>
      </c>
      <c r="M29" s="286">
        <v>501</v>
      </c>
      <c r="N29" s="286">
        <v>426</v>
      </c>
      <c r="O29" s="287">
        <v>99</v>
      </c>
      <c r="P29" s="110"/>
      <c r="Q29" s="124"/>
      <c r="R29" s="176"/>
      <c r="S29" s="176"/>
      <c r="T29" s="176"/>
      <c r="U29" s="176"/>
      <c r="V29" s="176"/>
      <c r="W29" s="176"/>
      <c r="X29" s="176"/>
      <c r="Y29" s="176"/>
      <c r="Z29" s="176"/>
      <c r="AA29" s="176"/>
      <c r="AB29" s="176"/>
    </row>
    <row r="30" spans="2:28" ht="15" customHeight="1" x14ac:dyDescent="0.25">
      <c r="B30" s="176"/>
      <c r="C30" s="176"/>
      <c r="D30" s="176"/>
      <c r="E30" s="176"/>
      <c r="F30" s="176"/>
      <c r="G30" s="176"/>
      <c r="H30" s="176"/>
      <c r="I30" s="176"/>
      <c r="J30" s="176"/>
      <c r="K30" s="176"/>
      <c r="L30" s="176"/>
      <c r="M30" s="176"/>
      <c r="N30" s="176"/>
      <c r="O30" s="176"/>
      <c r="P30" s="110"/>
      <c r="Q30" s="124"/>
      <c r="R30" s="176"/>
      <c r="S30" s="176"/>
      <c r="T30" s="176"/>
      <c r="U30" s="176"/>
      <c r="V30" s="176"/>
      <c r="W30" s="176"/>
      <c r="X30" s="176"/>
      <c r="Y30" s="176"/>
      <c r="Z30" s="176"/>
      <c r="AA30" s="176"/>
      <c r="AB30" s="176"/>
    </row>
    <row r="31" spans="2:28" ht="19.95" customHeight="1" x14ac:dyDescent="0.25">
      <c r="B31" s="124" t="s">
        <v>203</v>
      </c>
      <c r="C31" s="110"/>
      <c r="D31" s="176"/>
      <c r="E31" s="176"/>
      <c r="F31" s="176"/>
      <c r="G31" s="176"/>
      <c r="H31" s="176"/>
      <c r="I31" s="176"/>
      <c r="J31" s="176"/>
      <c r="K31" s="176"/>
      <c r="L31" s="176"/>
      <c r="M31" s="176"/>
      <c r="N31" s="176"/>
      <c r="O31" s="176"/>
      <c r="P31" s="110"/>
      <c r="Q31" s="124"/>
      <c r="R31" s="176"/>
      <c r="S31" s="176"/>
      <c r="T31" s="176"/>
      <c r="U31" s="176"/>
      <c r="V31" s="176"/>
      <c r="W31" s="176"/>
      <c r="X31" s="176"/>
      <c r="Y31" s="176"/>
      <c r="Z31" s="176"/>
      <c r="AA31" s="176"/>
      <c r="AB31" s="176"/>
    </row>
    <row r="32" spans="2:28" ht="19.95" customHeight="1" x14ac:dyDescent="0.25">
      <c r="B32" s="80" t="s">
        <v>196</v>
      </c>
      <c r="C32" s="79"/>
      <c r="D32" s="231"/>
      <c r="E32" s="231"/>
      <c r="F32" s="231"/>
      <c r="G32" s="231"/>
      <c r="H32" s="231"/>
      <c r="I32" s="231"/>
      <c r="J32" s="231"/>
      <c r="K32" s="231"/>
      <c r="L32" s="231"/>
      <c r="M32" s="231"/>
      <c r="N32" s="231"/>
      <c r="O32" s="231"/>
      <c r="P32" s="110"/>
      <c r="Q32" s="124"/>
      <c r="R32" s="176"/>
      <c r="S32" s="176"/>
      <c r="T32" s="176"/>
      <c r="U32" s="176"/>
      <c r="V32" s="176"/>
      <c r="W32" s="176"/>
      <c r="X32" s="176"/>
      <c r="Y32" s="176"/>
      <c r="Z32" s="176"/>
      <c r="AA32" s="176"/>
      <c r="AB32" s="176"/>
    </row>
    <row r="33" spans="2:28" ht="15" customHeight="1" x14ac:dyDescent="0.25">
      <c r="B33" s="69"/>
      <c r="C33" s="69" t="s">
        <v>241</v>
      </c>
      <c r="D33" s="69"/>
      <c r="E33" s="69"/>
      <c r="F33" s="81" t="s">
        <v>200</v>
      </c>
      <c r="G33" s="302">
        <v>0.69</v>
      </c>
      <c r="H33" s="357">
        <v>0.72</v>
      </c>
      <c r="I33" s="300">
        <v>0.67</v>
      </c>
      <c r="J33" s="358">
        <v>0.7</v>
      </c>
      <c r="K33" s="357">
        <v>0.66</v>
      </c>
      <c r="L33" s="300">
        <v>0.66</v>
      </c>
      <c r="M33" s="300">
        <v>0.69</v>
      </c>
      <c r="N33" s="300">
        <v>0.74</v>
      </c>
      <c r="O33" s="358">
        <v>0.7</v>
      </c>
      <c r="P33" s="110"/>
      <c r="Q33" s="124"/>
      <c r="R33" s="176"/>
      <c r="S33" s="176"/>
      <c r="T33" s="176"/>
      <c r="U33" s="176"/>
      <c r="V33" s="176"/>
      <c r="W33" s="176"/>
      <c r="X33" s="176"/>
      <c r="Y33" s="176"/>
      <c r="Z33" s="176"/>
      <c r="AA33" s="176"/>
      <c r="AB33" s="176"/>
    </row>
    <row r="34" spans="2:28" ht="15" customHeight="1" x14ac:dyDescent="0.25">
      <c r="B34" s="69"/>
      <c r="C34" s="69" t="s">
        <v>242</v>
      </c>
      <c r="D34" s="69"/>
      <c r="E34" s="69"/>
      <c r="F34" s="81" t="s">
        <v>200</v>
      </c>
      <c r="G34" s="302">
        <v>0.31</v>
      </c>
      <c r="H34" s="357">
        <v>0.28000000000000003</v>
      </c>
      <c r="I34" s="300">
        <v>0.33</v>
      </c>
      <c r="J34" s="358">
        <v>0.3</v>
      </c>
      <c r="K34" s="357">
        <v>0.34</v>
      </c>
      <c r="L34" s="300">
        <v>0.34</v>
      </c>
      <c r="M34" s="300">
        <v>0.31</v>
      </c>
      <c r="N34" s="300">
        <v>0.26</v>
      </c>
      <c r="O34" s="358">
        <v>0.3</v>
      </c>
      <c r="P34" s="110"/>
      <c r="Q34" s="124"/>
      <c r="R34" s="176"/>
      <c r="S34" s="176"/>
      <c r="T34" s="176"/>
      <c r="U34" s="176"/>
      <c r="V34" s="176"/>
      <c r="W34" s="176"/>
      <c r="X34" s="176"/>
      <c r="Y34" s="176"/>
      <c r="Z34" s="176"/>
      <c r="AA34" s="176"/>
      <c r="AB34" s="176"/>
    </row>
    <row r="35" spans="2:28" ht="19.95" customHeight="1" x14ac:dyDescent="0.25">
      <c r="B35" s="80" t="s">
        <v>408</v>
      </c>
      <c r="C35" s="79"/>
      <c r="E35" s="110"/>
      <c r="F35" s="111"/>
      <c r="G35" s="303"/>
      <c r="H35" s="303"/>
      <c r="I35" s="303"/>
      <c r="J35" s="303"/>
      <c r="K35" s="304"/>
      <c r="L35" s="303"/>
      <c r="M35" s="303"/>
      <c r="N35" s="303"/>
      <c r="O35" s="303"/>
      <c r="P35" s="110"/>
      <c r="Q35" s="124"/>
      <c r="R35" s="176"/>
      <c r="S35" s="176"/>
      <c r="T35" s="176"/>
      <c r="U35" s="176"/>
      <c r="V35" s="176"/>
      <c r="W35" s="176"/>
      <c r="X35" s="176"/>
      <c r="Y35" s="176"/>
      <c r="Z35" s="176"/>
      <c r="AA35" s="176"/>
      <c r="AB35" s="176"/>
    </row>
    <row r="36" spans="2:28" ht="15" customHeight="1" x14ac:dyDescent="0.25">
      <c r="B36" s="69"/>
      <c r="C36" s="69" t="s">
        <v>241</v>
      </c>
      <c r="D36" s="69"/>
      <c r="E36" s="69"/>
      <c r="F36" s="81" t="s">
        <v>200</v>
      </c>
      <c r="G36" s="305">
        <v>0.7</v>
      </c>
      <c r="H36" s="306">
        <v>0.71</v>
      </c>
      <c r="I36" s="307">
        <v>0.68</v>
      </c>
      <c r="J36" s="308">
        <v>0.72</v>
      </c>
      <c r="K36" s="306">
        <v>0.76</v>
      </c>
      <c r="L36" s="307">
        <v>0.66</v>
      </c>
      <c r="M36" s="307">
        <v>0.68</v>
      </c>
      <c r="N36" s="307">
        <v>0.77</v>
      </c>
      <c r="O36" s="308">
        <v>0.69</v>
      </c>
      <c r="P36" s="110"/>
      <c r="Q36" s="124"/>
      <c r="R36" s="176"/>
      <c r="S36" s="176"/>
      <c r="T36" s="176"/>
      <c r="U36" s="176"/>
      <c r="V36" s="176"/>
      <c r="W36" s="176"/>
      <c r="X36" s="176"/>
      <c r="Y36" s="176"/>
      <c r="Z36" s="176"/>
      <c r="AA36" s="176"/>
      <c r="AB36" s="176"/>
    </row>
    <row r="37" spans="2:28" ht="15" customHeight="1" x14ac:dyDescent="0.25">
      <c r="B37" s="69"/>
      <c r="C37" s="69" t="s">
        <v>242</v>
      </c>
      <c r="D37" s="69"/>
      <c r="E37" s="69"/>
      <c r="F37" s="81" t="s">
        <v>200</v>
      </c>
      <c r="G37" s="305">
        <v>0.3</v>
      </c>
      <c r="H37" s="306">
        <v>0.28999999999999998</v>
      </c>
      <c r="I37" s="307">
        <v>0.32</v>
      </c>
      <c r="J37" s="308">
        <v>0.28000000000000003</v>
      </c>
      <c r="K37" s="306">
        <v>0.24</v>
      </c>
      <c r="L37" s="307">
        <v>0.34</v>
      </c>
      <c r="M37" s="307">
        <v>0.32</v>
      </c>
      <c r="N37" s="307">
        <v>0.23</v>
      </c>
      <c r="O37" s="308">
        <v>0.31</v>
      </c>
      <c r="P37" s="110"/>
      <c r="Q37" s="124"/>
      <c r="R37" s="176"/>
      <c r="S37" s="176"/>
      <c r="T37" s="176"/>
      <c r="U37" s="176"/>
      <c r="V37" s="176"/>
      <c r="W37" s="176"/>
      <c r="X37" s="176"/>
      <c r="Y37" s="176"/>
      <c r="Z37" s="176"/>
      <c r="AA37" s="176"/>
      <c r="AB37" s="176"/>
    </row>
    <row r="38" spans="2:28" ht="19.95" customHeight="1" x14ac:dyDescent="0.25">
      <c r="B38" s="110"/>
      <c r="C38" s="234"/>
      <c r="D38" s="234"/>
      <c r="E38" s="234"/>
      <c r="F38" s="234"/>
      <c r="G38" s="234"/>
      <c r="H38" s="234"/>
      <c r="I38" s="234"/>
      <c r="J38" s="234"/>
      <c r="K38" s="235"/>
      <c r="L38" s="234"/>
      <c r="M38" s="234"/>
      <c r="N38" s="234"/>
      <c r="O38" s="234"/>
      <c r="P38" s="110"/>
      <c r="Q38" s="124"/>
      <c r="R38" s="176"/>
      <c r="S38" s="176"/>
      <c r="T38" s="176"/>
      <c r="U38" s="176"/>
      <c r="V38" s="176"/>
      <c r="W38" s="176"/>
      <c r="X38" s="176"/>
      <c r="Y38" s="176"/>
      <c r="Z38" s="176"/>
      <c r="AA38" s="176"/>
      <c r="AB38" s="176"/>
    </row>
    <row r="39" spans="2:28" ht="19.95" customHeight="1" x14ac:dyDescent="0.25">
      <c r="B39" s="124" t="s">
        <v>415</v>
      </c>
      <c r="D39" s="110"/>
      <c r="E39" s="110"/>
      <c r="F39" s="110"/>
      <c r="G39" s="110"/>
      <c r="H39" s="110"/>
      <c r="I39" s="110"/>
      <c r="J39" s="110"/>
      <c r="K39" s="111"/>
      <c r="L39" s="110"/>
      <c r="M39" s="110"/>
      <c r="N39" s="110"/>
      <c r="O39" s="110"/>
      <c r="P39" s="110"/>
      <c r="Q39" s="124"/>
      <c r="R39" s="176"/>
      <c r="S39" s="176"/>
      <c r="T39" s="176"/>
      <c r="U39" s="176"/>
      <c r="V39" s="176"/>
      <c r="W39" s="176"/>
      <c r="X39" s="176"/>
      <c r="Y39" s="176"/>
      <c r="Z39" s="176"/>
      <c r="AA39" s="176"/>
      <c r="AB39" s="176"/>
    </row>
    <row r="40" spans="2:28" ht="15" customHeight="1" x14ac:dyDescent="0.25">
      <c r="B40" s="69" t="s">
        <v>196</v>
      </c>
      <c r="C40" s="76"/>
      <c r="D40" s="76"/>
      <c r="E40" s="76"/>
      <c r="F40" s="81" t="s">
        <v>202</v>
      </c>
      <c r="G40" s="313">
        <v>0.81</v>
      </c>
      <c r="H40" s="314">
        <v>0.96</v>
      </c>
      <c r="I40" s="145">
        <v>0.85</v>
      </c>
      <c r="J40" s="315">
        <v>0.85</v>
      </c>
      <c r="K40" s="314">
        <v>0.77</v>
      </c>
      <c r="L40" s="145">
        <v>0.92</v>
      </c>
      <c r="M40" s="145">
        <v>0.78</v>
      </c>
      <c r="N40" s="145">
        <v>0.87</v>
      </c>
      <c r="O40" s="315">
        <v>0.81</v>
      </c>
      <c r="P40" s="124"/>
      <c r="Q40" s="124"/>
      <c r="R40" s="176"/>
      <c r="S40" s="176"/>
      <c r="T40" s="176"/>
      <c r="U40" s="176"/>
      <c r="V40" s="176"/>
      <c r="W40" s="176"/>
      <c r="X40" s="176"/>
      <c r="Y40" s="176"/>
      <c r="Z40" s="176"/>
      <c r="AA40" s="176"/>
      <c r="AB40" s="176"/>
    </row>
    <row r="41" spans="2:28" ht="15" customHeight="1" x14ac:dyDescent="0.25">
      <c r="B41" s="69" t="s">
        <v>408</v>
      </c>
      <c r="C41" s="69"/>
      <c r="D41" s="69"/>
      <c r="E41" s="69"/>
      <c r="F41" s="81" t="s">
        <v>202</v>
      </c>
      <c r="G41" s="221">
        <v>0.78</v>
      </c>
      <c r="H41" s="222">
        <v>0.92</v>
      </c>
      <c r="I41" s="223">
        <v>0.85</v>
      </c>
      <c r="J41" s="224">
        <v>0.85</v>
      </c>
      <c r="K41" s="222">
        <v>0.54</v>
      </c>
      <c r="L41" s="223">
        <v>0.83</v>
      </c>
      <c r="M41" s="223">
        <v>0.84</v>
      </c>
      <c r="N41" s="223">
        <v>0.88</v>
      </c>
      <c r="O41" s="224">
        <v>0.8</v>
      </c>
      <c r="P41" s="124"/>
      <c r="Q41" s="124"/>
      <c r="R41" s="176"/>
      <c r="S41" s="176"/>
      <c r="T41" s="176"/>
      <c r="U41" s="176"/>
      <c r="V41" s="176"/>
      <c r="W41" s="176"/>
      <c r="X41" s="176"/>
      <c r="Y41" s="176"/>
      <c r="Z41" s="176"/>
      <c r="AA41" s="176"/>
      <c r="AB41" s="176"/>
    </row>
    <row r="42" spans="2:28" ht="15" customHeight="1" x14ac:dyDescent="0.25">
      <c r="B42" s="234"/>
      <c r="C42" s="234"/>
      <c r="D42" s="234"/>
      <c r="E42" s="234"/>
      <c r="F42" s="234"/>
      <c r="G42" s="124"/>
      <c r="H42" s="124"/>
      <c r="I42" s="124"/>
      <c r="J42" s="124"/>
      <c r="K42" s="124"/>
      <c r="L42" s="124"/>
      <c r="M42" s="124"/>
      <c r="N42" s="124"/>
      <c r="O42" s="124"/>
      <c r="P42" s="176"/>
      <c r="Q42" s="124"/>
      <c r="R42" s="176"/>
      <c r="S42" s="176"/>
      <c r="T42" s="176"/>
      <c r="U42" s="176"/>
      <c r="V42" s="176"/>
      <c r="W42" s="176"/>
      <c r="X42" s="176"/>
      <c r="Y42" s="176"/>
      <c r="Z42" s="176"/>
      <c r="AA42" s="176"/>
      <c r="AB42" s="176"/>
    </row>
    <row r="43" spans="2:28" ht="19.95" customHeight="1" x14ac:dyDescent="0.25">
      <c r="B43" s="124" t="s">
        <v>272</v>
      </c>
      <c r="C43" s="110"/>
      <c r="D43" s="110"/>
      <c r="E43" s="110"/>
      <c r="F43" s="110"/>
      <c r="G43" s="124"/>
      <c r="H43" s="124"/>
      <c r="I43" s="124"/>
      <c r="J43" s="124"/>
      <c r="K43" s="124"/>
      <c r="L43" s="124"/>
      <c r="M43" s="124"/>
      <c r="N43" s="124"/>
      <c r="O43" s="124"/>
      <c r="P43" s="110"/>
      <c r="Q43" s="124"/>
      <c r="R43" s="176"/>
      <c r="S43" s="176"/>
      <c r="T43" s="176"/>
      <c r="U43" s="176"/>
      <c r="V43" s="176"/>
      <c r="W43" s="176"/>
      <c r="X43" s="176"/>
      <c r="Y43" s="176"/>
      <c r="Z43" s="176"/>
      <c r="AA43" s="176"/>
      <c r="AB43" s="176"/>
    </row>
    <row r="44" spans="2:28" ht="20.100000000000001" customHeight="1" x14ac:dyDescent="0.25">
      <c r="B44" s="80" t="s">
        <v>196</v>
      </c>
      <c r="C44" s="79"/>
      <c r="E44" s="110"/>
      <c r="F44" s="110"/>
      <c r="G44" s="110"/>
      <c r="H44" s="110"/>
      <c r="I44" s="110"/>
      <c r="J44" s="110"/>
      <c r="K44" s="111"/>
      <c r="L44" s="110"/>
      <c r="M44" s="110"/>
      <c r="N44" s="110"/>
      <c r="O44" s="110"/>
      <c r="P44" s="176"/>
      <c r="Q44" s="124"/>
      <c r="R44" s="176"/>
      <c r="S44" s="176"/>
      <c r="T44" s="176"/>
      <c r="U44" s="176"/>
      <c r="V44" s="176"/>
      <c r="W44" s="176"/>
      <c r="X44" s="176"/>
      <c r="Y44" s="176"/>
      <c r="Z44" s="176"/>
      <c r="AA44" s="176"/>
      <c r="AB44" s="176"/>
    </row>
    <row r="45" spans="2:28" ht="15" customHeight="1" x14ac:dyDescent="0.25">
      <c r="B45" s="69"/>
      <c r="C45" s="69" t="s">
        <v>269</v>
      </c>
      <c r="D45" s="69"/>
      <c r="E45" s="69"/>
      <c r="F45" s="81" t="s">
        <v>207</v>
      </c>
      <c r="G45" s="280">
        <v>1110</v>
      </c>
      <c r="H45" s="281">
        <v>172</v>
      </c>
      <c r="I45" s="282">
        <v>488</v>
      </c>
      <c r="J45" s="283">
        <v>450</v>
      </c>
      <c r="K45" s="281">
        <v>27</v>
      </c>
      <c r="L45" s="282">
        <v>388</v>
      </c>
      <c r="M45" s="282">
        <v>342</v>
      </c>
      <c r="N45" s="282">
        <v>294</v>
      </c>
      <c r="O45" s="283">
        <v>59</v>
      </c>
      <c r="P45" s="176"/>
      <c r="Q45" s="124"/>
      <c r="R45" s="176"/>
      <c r="S45" s="176"/>
      <c r="T45" s="176"/>
      <c r="U45" s="176"/>
      <c r="V45" s="176"/>
      <c r="W45" s="176"/>
      <c r="X45" s="176"/>
      <c r="Y45" s="176"/>
      <c r="Z45" s="176"/>
      <c r="AA45" s="176"/>
      <c r="AB45" s="176"/>
    </row>
    <row r="46" spans="2:28" ht="15" customHeight="1" x14ac:dyDescent="0.25">
      <c r="B46" s="69"/>
      <c r="C46" s="69" t="s">
        <v>270</v>
      </c>
      <c r="D46" s="69"/>
      <c r="E46" s="69"/>
      <c r="F46" s="81" t="s">
        <v>207</v>
      </c>
      <c r="G46" s="280">
        <v>490</v>
      </c>
      <c r="H46" s="281">
        <v>66</v>
      </c>
      <c r="I46" s="282">
        <v>238</v>
      </c>
      <c r="J46" s="283">
        <v>186</v>
      </c>
      <c r="K46" s="281">
        <v>14</v>
      </c>
      <c r="L46" s="282">
        <v>204</v>
      </c>
      <c r="M46" s="282">
        <v>147</v>
      </c>
      <c r="N46" s="282">
        <v>105</v>
      </c>
      <c r="O46" s="283">
        <v>20</v>
      </c>
      <c r="P46" s="176"/>
      <c r="Q46" s="124"/>
      <c r="R46" s="176"/>
      <c r="S46" s="176"/>
      <c r="T46" s="176"/>
      <c r="U46" s="176"/>
      <c r="V46" s="176"/>
      <c r="W46" s="176"/>
      <c r="X46" s="176"/>
      <c r="Y46" s="176"/>
      <c r="Z46" s="176"/>
      <c r="AA46" s="176"/>
      <c r="AB46" s="176"/>
    </row>
    <row r="47" spans="2:28" ht="15" customHeight="1" x14ac:dyDescent="0.25">
      <c r="B47" s="69"/>
      <c r="C47" s="69" t="s">
        <v>271</v>
      </c>
      <c r="D47" s="69"/>
      <c r="E47" s="69"/>
      <c r="F47" s="81" t="s">
        <v>207</v>
      </c>
      <c r="G47" s="280">
        <v>22</v>
      </c>
      <c r="H47" s="281">
        <v>2</v>
      </c>
      <c r="I47" s="282">
        <v>3</v>
      </c>
      <c r="J47" s="283">
        <v>17</v>
      </c>
      <c r="K47" s="281">
        <v>2</v>
      </c>
      <c r="L47" s="282">
        <v>4</v>
      </c>
      <c r="M47" s="282">
        <v>2</v>
      </c>
      <c r="N47" s="282">
        <v>9</v>
      </c>
      <c r="O47" s="283">
        <v>5</v>
      </c>
      <c r="P47" s="176"/>
      <c r="Q47" s="124"/>
      <c r="R47" s="176"/>
      <c r="S47" s="176"/>
      <c r="T47" s="176"/>
      <c r="U47" s="176"/>
      <c r="V47" s="176"/>
      <c r="W47" s="176"/>
      <c r="X47" s="176"/>
      <c r="Y47" s="176"/>
      <c r="Z47" s="176"/>
      <c r="AA47" s="176"/>
      <c r="AB47" s="176"/>
    </row>
    <row r="48" spans="2:28" ht="15" customHeight="1" x14ac:dyDescent="0.25">
      <c r="B48" s="69"/>
      <c r="C48" s="69" t="s">
        <v>365</v>
      </c>
      <c r="D48" s="69"/>
      <c r="E48" s="69"/>
      <c r="F48" s="81" t="s">
        <v>207</v>
      </c>
      <c r="G48" s="280">
        <v>21</v>
      </c>
      <c r="H48" s="281">
        <v>1</v>
      </c>
      <c r="I48" s="282">
        <v>3</v>
      </c>
      <c r="J48" s="283">
        <v>17</v>
      </c>
      <c r="K48" s="281">
        <v>1</v>
      </c>
      <c r="L48" s="282">
        <v>1</v>
      </c>
      <c r="M48" s="282">
        <v>7</v>
      </c>
      <c r="N48" s="282">
        <v>4</v>
      </c>
      <c r="O48" s="283">
        <v>8</v>
      </c>
      <c r="P48" s="176"/>
      <c r="Q48" s="124"/>
      <c r="R48" s="176"/>
      <c r="S48" s="176"/>
      <c r="T48" s="176"/>
      <c r="U48" s="176"/>
      <c r="V48" s="176"/>
      <c r="W48" s="176"/>
      <c r="X48" s="176"/>
      <c r="Y48" s="176"/>
      <c r="Z48" s="176"/>
      <c r="AA48" s="176"/>
      <c r="AB48" s="176"/>
    </row>
    <row r="49" spans="2:28" ht="20.100000000000001" customHeight="1" x14ac:dyDescent="0.25">
      <c r="B49" s="80" t="s">
        <v>408</v>
      </c>
      <c r="C49" s="79"/>
      <c r="E49" s="110"/>
      <c r="F49" s="110"/>
      <c r="G49" s="262"/>
      <c r="H49" s="262"/>
      <c r="I49" s="262"/>
      <c r="J49" s="262"/>
      <c r="K49" s="263"/>
      <c r="L49" s="262"/>
      <c r="M49" s="262"/>
      <c r="N49" s="262"/>
      <c r="O49" s="262"/>
      <c r="P49" s="176"/>
      <c r="Q49" s="124"/>
      <c r="R49" s="176"/>
      <c r="S49" s="176"/>
      <c r="T49" s="176"/>
      <c r="U49" s="176"/>
      <c r="V49" s="176"/>
      <c r="W49" s="176"/>
      <c r="X49" s="176"/>
      <c r="Y49" s="176"/>
      <c r="Z49" s="176"/>
      <c r="AA49" s="176"/>
      <c r="AB49" s="176"/>
    </row>
    <row r="50" spans="2:28" ht="15" customHeight="1" x14ac:dyDescent="0.25">
      <c r="B50" s="69"/>
      <c r="C50" s="69" t="s">
        <v>269</v>
      </c>
      <c r="D50" s="69"/>
      <c r="E50" s="69"/>
      <c r="F50" s="81" t="s">
        <v>207</v>
      </c>
      <c r="G50" s="284">
        <v>1036</v>
      </c>
      <c r="H50" s="285">
        <v>149</v>
      </c>
      <c r="I50" s="286">
        <v>431</v>
      </c>
      <c r="J50" s="287">
        <v>456</v>
      </c>
      <c r="K50" s="285">
        <v>15</v>
      </c>
      <c r="L50" s="286">
        <v>302</v>
      </c>
      <c r="M50" s="286">
        <v>335</v>
      </c>
      <c r="N50" s="286">
        <v>320</v>
      </c>
      <c r="O50" s="287">
        <v>64</v>
      </c>
      <c r="P50" s="176"/>
      <c r="Q50" s="124"/>
      <c r="R50" s="176"/>
      <c r="S50" s="176"/>
      <c r="T50" s="176"/>
      <c r="U50" s="176"/>
      <c r="V50" s="176"/>
      <c r="W50" s="176"/>
      <c r="X50" s="176"/>
      <c r="Y50" s="176"/>
      <c r="Z50" s="176"/>
      <c r="AA50" s="176"/>
      <c r="AB50" s="176"/>
    </row>
    <row r="51" spans="2:28" ht="15" customHeight="1" x14ac:dyDescent="0.25">
      <c r="B51" s="69"/>
      <c r="C51" s="69" t="s">
        <v>270</v>
      </c>
      <c r="D51" s="69"/>
      <c r="E51" s="69"/>
      <c r="F51" s="81" t="s">
        <v>207</v>
      </c>
      <c r="G51" s="284">
        <v>416</v>
      </c>
      <c r="H51" s="285">
        <v>61</v>
      </c>
      <c r="I51" s="286">
        <v>206</v>
      </c>
      <c r="J51" s="287">
        <v>149</v>
      </c>
      <c r="K51" s="285">
        <v>3</v>
      </c>
      <c r="L51" s="286">
        <v>156</v>
      </c>
      <c r="M51" s="286">
        <v>137</v>
      </c>
      <c r="N51" s="286">
        <v>94</v>
      </c>
      <c r="O51" s="287">
        <v>26</v>
      </c>
      <c r="P51" s="176"/>
      <c r="Q51" s="124"/>
      <c r="R51" s="176"/>
      <c r="S51" s="176"/>
      <c r="T51" s="176"/>
      <c r="U51" s="176"/>
      <c r="V51" s="176"/>
      <c r="W51" s="176"/>
      <c r="X51" s="176"/>
      <c r="Y51" s="176"/>
      <c r="Z51" s="176"/>
      <c r="AA51" s="176"/>
      <c r="AB51" s="176"/>
    </row>
    <row r="52" spans="2:28" ht="15" customHeight="1" x14ac:dyDescent="0.25">
      <c r="B52" s="69"/>
      <c r="C52" s="69" t="s">
        <v>271</v>
      </c>
      <c r="D52" s="69"/>
      <c r="E52" s="69"/>
      <c r="F52" s="81" t="s">
        <v>207</v>
      </c>
      <c r="G52" s="284">
        <v>25</v>
      </c>
      <c r="H52" s="285">
        <v>1</v>
      </c>
      <c r="I52" s="286">
        <v>3</v>
      </c>
      <c r="J52" s="287">
        <v>21</v>
      </c>
      <c r="K52" s="285">
        <v>1</v>
      </c>
      <c r="L52" s="286">
        <v>7</v>
      </c>
      <c r="M52" s="286">
        <v>6</v>
      </c>
      <c r="N52" s="286">
        <v>7</v>
      </c>
      <c r="O52" s="287">
        <v>4</v>
      </c>
      <c r="P52" s="176"/>
      <c r="Q52" s="124"/>
      <c r="R52" s="176"/>
      <c r="S52" s="176"/>
      <c r="T52" s="176"/>
      <c r="U52" s="176"/>
      <c r="V52" s="176"/>
      <c r="W52" s="176"/>
      <c r="X52" s="176"/>
      <c r="Y52" s="176"/>
      <c r="Z52" s="176"/>
      <c r="AA52" s="176"/>
      <c r="AB52" s="176"/>
    </row>
    <row r="53" spans="2:28" ht="15" customHeight="1" x14ac:dyDescent="0.25">
      <c r="B53" s="69"/>
      <c r="C53" s="69" t="s">
        <v>365</v>
      </c>
      <c r="D53" s="69"/>
      <c r="E53" s="69"/>
      <c r="F53" s="81" t="s">
        <v>207</v>
      </c>
      <c r="G53" s="284">
        <v>39</v>
      </c>
      <c r="H53" s="285">
        <v>0</v>
      </c>
      <c r="I53" s="286">
        <v>1</v>
      </c>
      <c r="J53" s="287">
        <v>38</v>
      </c>
      <c r="K53" s="285">
        <v>2</v>
      </c>
      <c r="L53" s="286">
        <v>4</v>
      </c>
      <c r="M53" s="286">
        <v>23</v>
      </c>
      <c r="N53" s="286">
        <v>5</v>
      </c>
      <c r="O53" s="287">
        <v>5</v>
      </c>
      <c r="P53" s="176"/>
      <c r="Q53" s="124"/>
      <c r="R53" s="176"/>
      <c r="S53" s="176"/>
      <c r="T53" s="176"/>
      <c r="U53" s="176"/>
      <c r="V53" s="176"/>
      <c r="W53" s="176"/>
      <c r="X53" s="176"/>
      <c r="Y53" s="176"/>
      <c r="Z53" s="176"/>
      <c r="AA53" s="176"/>
      <c r="AB53" s="176"/>
    </row>
    <row r="54" spans="2:28" ht="15" customHeight="1" x14ac:dyDescent="0.35">
      <c r="B54" s="7"/>
      <c r="C54" s="7"/>
      <c r="D54" s="7"/>
      <c r="E54" s="7"/>
      <c r="F54" s="7"/>
      <c r="G54" s="264"/>
      <c r="H54" s="264"/>
      <c r="I54" s="264"/>
      <c r="J54" s="264"/>
      <c r="K54" s="264"/>
      <c r="L54" s="264"/>
      <c r="M54" s="264"/>
      <c r="N54" s="264"/>
      <c r="O54" s="264"/>
      <c r="P54" s="124"/>
      <c r="Q54" s="176"/>
      <c r="R54" s="176"/>
      <c r="S54" s="176"/>
      <c r="T54" s="176"/>
      <c r="U54" s="176"/>
      <c r="V54" s="176"/>
      <c r="W54" s="176"/>
      <c r="X54" s="176"/>
      <c r="Y54" s="176"/>
      <c r="Z54" s="176"/>
      <c r="AA54" s="176"/>
    </row>
    <row r="55" spans="2:28" ht="15" customHeight="1" x14ac:dyDescent="0.35">
      <c r="B55" s="124" t="s">
        <v>273</v>
      </c>
      <c r="C55" s="7"/>
      <c r="D55" s="7"/>
      <c r="E55" s="7"/>
      <c r="F55" s="7"/>
      <c r="G55" s="264"/>
      <c r="H55" s="264"/>
      <c r="I55" s="264"/>
      <c r="J55" s="264"/>
      <c r="K55" s="264"/>
      <c r="L55" s="264"/>
      <c r="M55" s="264"/>
      <c r="N55" s="264"/>
      <c r="O55" s="264"/>
      <c r="P55" s="124"/>
      <c r="Q55" s="176"/>
      <c r="R55" s="176"/>
      <c r="S55" s="176"/>
      <c r="T55" s="176"/>
      <c r="U55" s="176"/>
      <c r="V55" s="176"/>
      <c r="W55" s="176"/>
      <c r="X55" s="176"/>
      <c r="Y55" s="176"/>
      <c r="Z55" s="176"/>
      <c r="AA55" s="176"/>
    </row>
    <row r="56" spans="2:28" ht="20.100000000000001" customHeight="1" x14ac:dyDescent="0.25">
      <c r="B56" s="80" t="s">
        <v>196</v>
      </c>
      <c r="C56" s="79"/>
      <c r="E56" s="110"/>
      <c r="F56" s="110"/>
      <c r="G56" s="262"/>
      <c r="H56" s="262"/>
      <c r="I56" s="262"/>
      <c r="J56" s="262"/>
      <c r="K56" s="263"/>
      <c r="L56" s="262"/>
      <c r="M56" s="262"/>
      <c r="N56" s="262"/>
      <c r="O56" s="262"/>
      <c r="P56" s="176"/>
      <c r="Q56" s="124"/>
      <c r="R56" s="176"/>
      <c r="S56" s="176"/>
      <c r="T56" s="176"/>
      <c r="U56" s="176"/>
      <c r="V56" s="176"/>
      <c r="W56" s="176"/>
      <c r="X56" s="176"/>
      <c r="Y56" s="176"/>
      <c r="Z56" s="176"/>
      <c r="AA56" s="176"/>
      <c r="AB56" s="176"/>
    </row>
    <row r="57" spans="2:28" ht="15" customHeight="1" x14ac:dyDescent="0.25">
      <c r="B57" s="69"/>
      <c r="C57" s="69" t="s">
        <v>241</v>
      </c>
      <c r="D57" s="69"/>
      <c r="E57" s="69"/>
      <c r="F57" s="81" t="s">
        <v>207</v>
      </c>
      <c r="G57" s="280">
        <v>93</v>
      </c>
      <c r="H57" s="281">
        <v>14</v>
      </c>
      <c r="I57" s="282">
        <v>53</v>
      </c>
      <c r="J57" s="283">
        <v>26</v>
      </c>
      <c r="K57" s="281">
        <v>13</v>
      </c>
      <c r="L57" s="282">
        <v>43</v>
      </c>
      <c r="M57" s="282">
        <v>21</v>
      </c>
      <c r="N57" s="282">
        <v>14</v>
      </c>
      <c r="O57" s="283">
        <v>2</v>
      </c>
      <c r="P57" s="176"/>
      <c r="Q57" s="124"/>
      <c r="R57" s="176"/>
      <c r="S57" s="176"/>
      <c r="T57" s="176"/>
      <c r="U57" s="176"/>
      <c r="V57" s="176"/>
      <c r="W57" s="176"/>
      <c r="X57" s="176"/>
      <c r="Y57" s="176"/>
      <c r="Z57" s="176"/>
      <c r="AA57" s="176"/>
    </row>
    <row r="58" spans="2:28" ht="15" customHeight="1" x14ac:dyDescent="0.25">
      <c r="B58" s="69"/>
      <c r="C58" s="69" t="s">
        <v>242</v>
      </c>
      <c r="D58" s="69"/>
      <c r="E58" s="69"/>
      <c r="F58" s="81" t="s">
        <v>207</v>
      </c>
      <c r="G58" s="280">
        <v>30</v>
      </c>
      <c r="H58" s="281">
        <v>2</v>
      </c>
      <c r="I58" s="282">
        <v>18</v>
      </c>
      <c r="J58" s="283">
        <v>10</v>
      </c>
      <c r="K58" s="281">
        <v>1</v>
      </c>
      <c r="L58" s="282">
        <v>10</v>
      </c>
      <c r="M58" s="282">
        <v>6</v>
      </c>
      <c r="N58" s="282">
        <v>11</v>
      </c>
      <c r="O58" s="283">
        <v>2</v>
      </c>
      <c r="P58" s="176"/>
      <c r="Q58" s="124"/>
      <c r="R58" s="176"/>
      <c r="S58" s="176"/>
      <c r="T58" s="176"/>
      <c r="U58" s="176"/>
      <c r="V58" s="176"/>
      <c r="W58" s="176"/>
      <c r="X58" s="176"/>
      <c r="Y58" s="176"/>
      <c r="Z58" s="176"/>
      <c r="AA58" s="176"/>
    </row>
    <row r="59" spans="2:28" ht="20.100000000000001" customHeight="1" x14ac:dyDescent="0.25">
      <c r="B59" s="80" t="s">
        <v>408</v>
      </c>
      <c r="C59" s="79"/>
      <c r="E59" s="110"/>
      <c r="F59" s="110"/>
      <c r="G59" s="262"/>
      <c r="H59" s="262"/>
      <c r="I59" s="262"/>
      <c r="J59" s="262"/>
      <c r="K59" s="263"/>
      <c r="L59" s="262"/>
      <c r="M59" s="262"/>
      <c r="N59" s="262"/>
      <c r="O59" s="262"/>
      <c r="P59" s="176"/>
      <c r="Q59" s="124"/>
      <c r="R59" s="176"/>
      <c r="S59" s="176"/>
      <c r="T59" s="176"/>
      <c r="U59" s="176"/>
      <c r="V59" s="176"/>
      <c r="W59" s="176"/>
      <c r="X59" s="176"/>
      <c r="Y59" s="176"/>
      <c r="Z59" s="176"/>
      <c r="AA59" s="176"/>
      <c r="AB59" s="176"/>
    </row>
    <row r="60" spans="2:28" ht="15" customHeight="1" x14ac:dyDescent="0.25">
      <c r="B60" s="69"/>
      <c r="C60" s="69" t="s">
        <v>241</v>
      </c>
      <c r="D60" s="69"/>
      <c r="E60" s="69"/>
      <c r="F60" s="81" t="s">
        <v>207</v>
      </c>
      <c r="G60" s="284">
        <v>72</v>
      </c>
      <c r="H60" s="285">
        <v>14</v>
      </c>
      <c r="I60" s="286">
        <v>21</v>
      </c>
      <c r="J60" s="287">
        <v>37</v>
      </c>
      <c r="K60" s="285">
        <v>3</v>
      </c>
      <c r="L60" s="286">
        <v>18</v>
      </c>
      <c r="M60" s="286">
        <v>27</v>
      </c>
      <c r="N60" s="286">
        <v>23</v>
      </c>
      <c r="O60" s="287">
        <v>1</v>
      </c>
      <c r="P60" s="176"/>
      <c r="Q60" s="124"/>
      <c r="R60" s="176"/>
      <c r="S60" s="176"/>
      <c r="T60" s="176"/>
      <c r="U60" s="176"/>
      <c r="V60" s="176"/>
      <c r="W60" s="176"/>
      <c r="X60" s="176"/>
      <c r="Y60" s="176"/>
      <c r="Z60" s="176"/>
      <c r="AA60" s="176"/>
    </row>
    <row r="61" spans="2:28" ht="15" customHeight="1" x14ac:dyDescent="0.25">
      <c r="B61" s="69"/>
      <c r="C61" s="69" t="s">
        <v>242</v>
      </c>
      <c r="D61" s="69"/>
      <c r="E61" s="69"/>
      <c r="F61" s="81" t="s">
        <v>207</v>
      </c>
      <c r="G61" s="284">
        <v>28</v>
      </c>
      <c r="H61" s="285">
        <v>4</v>
      </c>
      <c r="I61" s="286">
        <v>5</v>
      </c>
      <c r="J61" s="287">
        <v>19</v>
      </c>
      <c r="K61" s="285">
        <v>0</v>
      </c>
      <c r="L61" s="286">
        <v>9</v>
      </c>
      <c r="M61" s="286">
        <v>9</v>
      </c>
      <c r="N61" s="286">
        <v>8</v>
      </c>
      <c r="O61" s="287">
        <v>2</v>
      </c>
      <c r="P61" s="176"/>
      <c r="Q61" s="124"/>
      <c r="R61" s="176"/>
      <c r="S61" s="176"/>
      <c r="T61" s="176"/>
      <c r="U61" s="176"/>
      <c r="V61" s="176"/>
      <c r="W61" s="176"/>
      <c r="X61" s="176"/>
      <c r="Y61" s="176"/>
      <c r="Z61" s="176"/>
      <c r="AA61" s="176"/>
    </row>
    <row r="62" spans="2:28" ht="15" customHeight="1" x14ac:dyDescent="0.25">
      <c r="B62" s="87">
        <v>1</v>
      </c>
      <c r="C62" s="86" t="s">
        <v>254</v>
      </c>
      <c r="D62" s="176"/>
      <c r="E62" s="176"/>
      <c r="F62" s="176"/>
      <c r="G62" s="30"/>
      <c r="H62" s="30"/>
      <c r="I62" s="30"/>
      <c r="J62" s="30"/>
      <c r="K62" s="30"/>
      <c r="L62" s="30"/>
      <c r="M62" s="30"/>
      <c r="N62" s="30"/>
      <c r="O62" s="30"/>
      <c r="P62" s="176"/>
      <c r="Q62" s="124"/>
      <c r="R62" s="176"/>
      <c r="S62" s="176"/>
      <c r="T62" s="176"/>
      <c r="U62" s="176"/>
      <c r="V62" s="176"/>
      <c r="W62" s="176"/>
      <c r="X62" s="176"/>
      <c r="Y62" s="176"/>
      <c r="Z62" s="176"/>
      <c r="AA62" s="176"/>
      <c r="AB62" s="176"/>
    </row>
    <row r="63" spans="2:28" ht="15" customHeight="1" x14ac:dyDescent="0.25">
      <c r="B63" s="86"/>
      <c r="C63" s="36"/>
      <c r="F63" s="28"/>
      <c r="G63" s="44"/>
      <c r="H63" s="44"/>
      <c r="I63" s="44"/>
      <c r="J63" s="44"/>
      <c r="K63" s="44"/>
      <c r="L63" s="44"/>
      <c r="M63" s="44"/>
      <c r="N63" s="44"/>
      <c r="O63" s="44"/>
      <c r="P63" s="176"/>
      <c r="Q63" s="176"/>
      <c r="R63" s="176"/>
      <c r="S63" s="176"/>
      <c r="T63" s="176"/>
      <c r="U63" s="176"/>
      <c r="V63" s="176"/>
      <c r="W63" s="176"/>
      <c r="X63" s="176"/>
      <c r="Y63" s="176"/>
      <c r="Z63" s="176"/>
      <c r="AA63" s="176"/>
    </row>
    <row r="64" spans="2:28" ht="15" customHeight="1" x14ac:dyDescent="0.25">
      <c r="F64" s="28"/>
      <c r="G64" s="44"/>
      <c r="H64" s="44"/>
      <c r="I64" s="44"/>
      <c r="J64" s="44"/>
      <c r="K64" s="44"/>
      <c r="L64" s="44"/>
      <c r="M64" s="44"/>
      <c r="N64" s="44"/>
      <c r="O64" s="44"/>
      <c r="P64" s="176"/>
      <c r="Q64" s="176"/>
      <c r="R64" s="176"/>
      <c r="S64" s="176"/>
      <c r="T64" s="176"/>
      <c r="U64" s="176"/>
      <c r="V64" s="176"/>
      <c r="W64" s="176"/>
      <c r="X64" s="176"/>
      <c r="Y64" s="176"/>
      <c r="Z64" s="176"/>
      <c r="AA64" s="176"/>
    </row>
    <row r="65" spans="1:27" ht="19.95" customHeight="1" thickBot="1" x14ac:dyDescent="0.3">
      <c r="A65" s="43"/>
      <c r="B65" s="106"/>
      <c r="C65" s="106"/>
      <c r="D65" s="106"/>
      <c r="E65" s="106"/>
      <c r="F65" s="106"/>
      <c r="G65" s="106"/>
      <c r="H65" s="106"/>
      <c r="I65" s="106"/>
      <c r="J65" s="106"/>
      <c r="K65" s="107" t="s">
        <v>197</v>
      </c>
      <c r="L65" s="106" t="s">
        <v>189</v>
      </c>
      <c r="M65" s="106" t="s">
        <v>196</v>
      </c>
      <c r="N65" s="106" t="s">
        <v>408</v>
      </c>
      <c r="O65" s="106" t="s">
        <v>199</v>
      </c>
      <c r="P65" s="44"/>
      <c r="Q65" s="44"/>
      <c r="R65" s="45"/>
      <c r="S65" s="44"/>
      <c r="T65" s="44"/>
      <c r="U65" s="44"/>
      <c r="V65" s="44"/>
      <c r="W65" s="44"/>
      <c r="X65" s="44"/>
      <c r="Y65" s="44"/>
      <c r="Z65" s="44"/>
      <c r="AA65" s="19"/>
    </row>
    <row r="66" spans="1:27" ht="19.95" customHeight="1" x14ac:dyDescent="0.25">
      <c r="A66" s="43"/>
      <c r="B66" s="124" t="s">
        <v>203</v>
      </c>
      <c r="C66" s="78"/>
      <c r="D66" s="78"/>
      <c r="E66" s="77"/>
      <c r="F66" s="77"/>
      <c r="G66" s="77"/>
      <c r="H66" s="77"/>
      <c r="I66" s="77"/>
      <c r="J66" s="77"/>
      <c r="K66" s="77"/>
      <c r="L66" s="77"/>
      <c r="M66" s="36"/>
      <c r="N66" s="36"/>
      <c r="O66" s="77"/>
      <c r="P66" s="44"/>
      <c r="Q66" s="44"/>
      <c r="R66" s="45"/>
      <c r="S66" s="44"/>
      <c r="T66" s="44"/>
      <c r="U66" s="44"/>
      <c r="V66" s="44"/>
      <c r="W66" s="44"/>
      <c r="X66" s="44"/>
      <c r="Y66" s="44"/>
      <c r="Z66" s="44"/>
      <c r="AA66" s="19"/>
    </row>
    <row r="67" spans="1:27" ht="15" customHeight="1" x14ac:dyDescent="0.25">
      <c r="A67" s="36"/>
      <c r="B67" s="69" t="s">
        <v>198</v>
      </c>
      <c r="C67" s="69"/>
      <c r="D67" s="69"/>
      <c r="E67" s="69"/>
      <c r="F67" s="69"/>
      <c r="G67" s="69"/>
      <c r="H67" s="69"/>
      <c r="I67" s="69"/>
      <c r="J67" s="69"/>
      <c r="K67" s="81" t="s">
        <v>200</v>
      </c>
      <c r="L67" s="300">
        <v>0.25</v>
      </c>
      <c r="M67" s="300">
        <v>0.28599999999999998</v>
      </c>
      <c r="N67" s="301">
        <v>0.33300000000000002</v>
      </c>
      <c r="O67" s="310">
        <v>0.3</v>
      </c>
      <c r="P67" s="44"/>
      <c r="Q67" s="44"/>
      <c r="R67" s="44"/>
      <c r="S67" s="44"/>
      <c r="T67" s="44"/>
      <c r="U67" s="44"/>
      <c r="V67" s="44"/>
      <c r="W67" s="44"/>
      <c r="X67" s="44"/>
      <c r="Y67" s="44"/>
      <c r="Z67" s="44"/>
      <c r="AA67" s="19"/>
    </row>
    <row r="68" spans="1:27" ht="15" customHeight="1" x14ac:dyDescent="0.25">
      <c r="A68" s="36"/>
      <c r="B68" s="69" t="s">
        <v>201</v>
      </c>
      <c r="C68" s="69"/>
      <c r="D68" s="69"/>
      <c r="E68" s="69"/>
      <c r="F68" s="69"/>
      <c r="G68" s="69"/>
      <c r="H68" s="69"/>
      <c r="I68" s="69"/>
      <c r="J68" s="69"/>
      <c r="K68" s="81" t="s">
        <v>200</v>
      </c>
      <c r="L68" s="300">
        <v>0.22</v>
      </c>
      <c r="M68" s="300">
        <v>0.24</v>
      </c>
      <c r="N68" s="301">
        <v>0.23</v>
      </c>
      <c r="O68" s="309"/>
      <c r="P68" s="44"/>
      <c r="Q68" s="44"/>
      <c r="R68" s="124"/>
      <c r="S68" s="44"/>
      <c r="T68" s="44"/>
      <c r="U68" s="44"/>
      <c r="V68" s="44"/>
      <c r="W68" s="44"/>
      <c r="X68" s="44"/>
      <c r="Y68" s="44"/>
      <c r="Z68" s="44"/>
      <c r="AA68" s="19"/>
    </row>
    <row r="69" spans="1:27" ht="15" customHeight="1" x14ac:dyDescent="0.25">
      <c r="A69" s="36"/>
      <c r="B69" s="84"/>
      <c r="C69" s="84"/>
      <c r="D69" s="84"/>
      <c r="E69" s="43"/>
      <c r="F69" s="36"/>
      <c r="G69" s="36"/>
      <c r="H69" s="36"/>
      <c r="I69" s="38"/>
      <c r="J69" s="38"/>
      <c r="K69" s="82"/>
      <c r="L69" s="83"/>
      <c r="M69" s="36"/>
      <c r="N69" s="36"/>
      <c r="O69" s="83"/>
      <c r="P69" s="36"/>
      <c r="Q69" s="36"/>
      <c r="R69" s="36"/>
      <c r="S69" s="36"/>
      <c r="T69" s="36"/>
      <c r="U69" s="36"/>
      <c r="V69" s="36"/>
      <c r="W69" s="36"/>
      <c r="X69" s="36"/>
      <c r="Y69" s="36"/>
      <c r="Z69" s="36"/>
    </row>
    <row r="70" spans="1:27" ht="19.95" customHeight="1" x14ac:dyDescent="0.25">
      <c r="A70" s="36"/>
      <c r="B70" s="124" t="s">
        <v>228</v>
      </c>
      <c r="C70" s="22"/>
      <c r="D70" s="22"/>
      <c r="M70" s="36"/>
      <c r="N70" s="36"/>
      <c r="P70" s="36"/>
      <c r="Q70" s="36"/>
      <c r="R70" s="36"/>
      <c r="S70" s="36"/>
      <c r="T70" s="36"/>
      <c r="U70" s="36"/>
      <c r="V70" s="36"/>
      <c r="W70" s="36"/>
      <c r="X70" s="36"/>
      <c r="Y70" s="36"/>
      <c r="Z70" s="36"/>
    </row>
    <row r="71" spans="1:27" ht="15" customHeight="1" x14ac:dyDescent="0.25">
      <c r="A71" s="36"/>
      <c r="B71" s="69" t="s">
        <v>204</v>
      </c>
      <c r="C71" s="69"/>
      <c r="D71" s="69"/>
      <c r="E71" s="69"/>
      <c r="F71" s="69"/>
      <c r="G71" s="69"/>
      <c r="H71" s="69"/>
      <c r="I71" s="69"/>
      <c r="J71" s="69"/>
      <c r="K71" s="81" t="s">
        <v>205</v>
      </c>
      <c r="L71" s="76" t="s">
        <v>206</v>
      </c>
      <c r="M71" s="261" t="s">
        <v>350</v>
      </c>
      <c r="N71" s="225" t="s">
        <v>350</v>
      </c>
      <c r="P71" s="36"/>
      <c r="Q71" s="36"/>
      <c r="R71" s="124"/>
      <c r="S71" s="36"/>
      <c r="T71" s="36"/>
      <c r="U71" s="36"/>
      <c r="V71" s="36"/>
      <c r="W71" s="36"/>
      <c r="X71" s="36"/>
      <c r="Y71" s="36"/>
      <c r="Z71" s="36"/>
    </row>
    <row r="72" spans="1:27" ht="15" customHeight="1" x14ac:dyDescent="0.25">
      <c r="A72" s="36"/>
      <c r="B72" s="69" t="s">
        <v>345</v>
      </c>
      <c r="C72" s="69"/>
      <c r="D72" s="69"/>
      <c r="E72" s="69"/>
      <c r="F72" s="69"/>
      <c r="G72" s="69"/>
      <c r="H72" s="69"/>
      <c r="I72" s="69"/>
      <c r="J72" s="69"/>
      <c r="K72" s="81" t="s">
        <v>202</v>
      </c>
      <c r="L72" s="145">
        <v>0.94</v>
      </c>
      <c r="M72" s="145">
        <v>0.95</v>
      </c>
      <c r="N72" s="223">
        <v>0.96</v>
      </c>
      <c r="P72" s="36"/>
      <c r="Q72" s="36"/>
      <c r="R72" s="124"/>
      <c r="S72" s="36"/>
      <c r="T72" s="36"/>
      <c r="U72" s="36"/>
      <c r="V72" s="36"/>
      <c r="W72" s="36"/>
      <c r="X72" s="36"/>
      <c r="Y72" s="36"/>
      <c r="Z72" s="36"/>
    </row>
    <row r="73" spans="1:27" ht="15" customHeight="1" x14ac:dyDescent="0.25">
      <c r="A73" s="36"/>
      <c r="B73" s="87"/>
      <c r="C73" s="86"/>
      <c r="D73" s="86"/>
      <c r="E73" s="43"/>
      <c r="F73" s="36"/>
      <c r="G73" s="36"/>
      <c r="H73" s="36"/>
      <c r="I73" s="38"/>
      <c r="J73" s="38"/>
      <c r="K73" s="82"/>
      <c r="L73" s="85"/>
      <c r="M73" s="36"/>
      <c r="N73" s="36"/>
      <c r="P73" s="36"/>
      <c r="Q73" s="36"/>
      <c r="R73" s="36"/>
      <c r="S73" s="36"/>
      <c r="T73" s="36"/>
      <c r="U73" s="36"/>
      <c r="V73" s="36"/>
      <c r="W73" s="36"/>
      <c r="X73" s="36"/>
      <c r="Y73" s="36"/>
      <c r="Z73" s="36"/>
    </row>
    <row r="74" spans="1:27" ht="15" customHeight="1" x14ac:dyDescent="0.25">
      <c r="A74" s="36"/>
      <c r="B74" s="87"/>
      <c r="C74" s="86"/>
      <c r="D74" s="86"/>
      <c r="E74" s="43"/>
      <c r="F74" s="36"/>
      <c r="G74" s="36"/>
      <c r="H74" s="36"/>
      <c r="I74" s="38"/>
      <c r="J74" s="38"/>
      <c r="K74" s="82"/>
      <c r="L74" s="85"/>
      <c r="M74" s="36"/>
      <c r="N74" s="36"/>
      <c r="P74" s="36"/>
      <c r="Q74" s="36"/>
      <c r="R74" s="36"/>
      <c r="S74" s="36"/>
      <c r="T74" s="36"/>
      <c r="U74" s="36"/>
      <c r="V74" s="36"/>
      <c r="W74" s="36"/>
      <c r="X74" s="36"/>
      <c r="Y74" s="36"/>
      <c r="Z74" s="36"/>
    </row>
    <row r="75" spans="1:27" ht="20.100000000000001" customHeight="1" x14ac:dyDescent="0.35">
      <c r="A75" s="36"/>
      <c r="B75" s="60" t="s">
        <v>256</v>
      </c>
      <c r="C75" s="86"/>
      <c r="D75" s="86"/>
      <c r="E75" s="43"/>
      <c r="F75" s="36"/>
      <c r="G75" s="36"/>
      <c r="H75" s="36"/>
      <c r="I75" s="38"/>
      <c r="J75" s="38"/>
      <c r="K75" s="82"/>
      <c r="L75" s="85"/>
      <c r="M75" s="36"/>
      <c r="N75" s="36"/>
      <c r="P75" s="36"/>
      <c r="Q75" s="36"/>
      <c r="R75" s="36"/>
      <c r="S75" s="36"/>
      <c r="T75" s="36"/>
      <c r="U75" s="36"/>
      <c r="V75" s="36"/>
      <c r="W75" s="36"/>
      <c r="X75" s="36"/>
      <c r="Y75" s="36"/>
      <c r="Z75" s="36"/>
    </row>
    <row r="76" spans="1:27" ht="15" customHeight="1" x14ac:dyDescent="0.3">
      <c r="A76" s="36"/>
      <c r="B76" s="62" t="s">
        <v>257</v>
      </c>
      <c r="C76" s="86"/>
      <c r="D76" s="86"/>
      <c r="E76" s="43"/>
      <c r="F76" s="36"/>
      <c r="G76" s="36"/>
      <c r="H76" s="36"/>
      <c r="I76" s="38"/>
      <c r="J76" s="38"/>
      <c r="K76" s="82"/>
      <c r="L76" s="85"/>
      <c r="M76" s="36"/>
      <c r="N76" s="36"/>
      <c r="P76" s="36"/>
      <c r="Q76" s="36"/>
      <c r="R76" s="36"/>
      <c r="S76" s="36"/>
      <c r="T76" s="36"/>
      <c r="U76" s="36"/>
      <c r="V76" s="36"/>
      <c r="W76" s="36"/>
      <c r="X76" s="36"/>
      <c r="Y76" s="36"/>
      <c r="Z76" s="36"/>
    </row>
    <row r="77" spans="1:27" ht="15" customHeight="1" thickBot="1" x14ac:dyDescent="0.3">
      <c r="A77" s="36"/>
      <c r="B77" s="106"/>
      <c r="C77" s="106"/>
      <c r="D77" s="106"/>
      <c r="E77" s="106"/>
      <c r="F77" s="106"/>
      <c r="G77" s="106"/>
      <c r="H77" s="106"/>
      <c r="I77" s="106"/>
      <c r="J77" s="106"/>
      <c r="K77" s="107" t="s">
        <v>197</v>
      </c>
      <c r="L77" s="106" t="s">
        <v>189</v>
      </c>
      <c r="M77" s="106" t="s">
        <v>196</v>
      </c>
      <c r="N77" s="106" t="s">
        <v>408</v>
      </c>
      <c r="P77" s="36"/>
      <c r="Q77" s="36"/>
      <c r="R77" s="36"/>
      <c r="S77" s="36"/>
      <c r="T77" s="36"/>
      <c r="U77" s="36"/>
      <c r="V77" s="36"/>
      <c r="W77" s="36"/>
      <c r="X77" s="36"/>
      <c r="Y77" s="36"/>
      <c r="Z77" s="36"/>
    </row>
    <row r="78" spans="1:27" ht="20.100000000000001" customHeight="1" x14ac:dyDescent="0.25">
      <c r="A78" s="36"/>
      <c r="B78" s="125" t="s">
        <v>251</v>
      </c>
      <c r="C78" s="80"/>
      <c r="D78" s="80"/>
      <c r="E78" s="79"/>
      <c r="F78" s="79"/>
      <c r="G78" s="79"/>
      <c r="H78" s="79"/>
      <c r="I78" s="79"/>
      <c r="J78" s="79"/>
      <c r="K78" s="79"/>
      <c r="L78" s="79"/>
      <c r="M78" s="36"/>
      <c r="N78" s="36"/>
      <c r="O78" s="36"/>
      <c r="P78" s="36"/>
      <c r="Q78" s="36"/>
      <c r="R78" s="36"/>
      <c r="S78" s="36"/>
      <c r="T78" s="36"/>
      <c r="U78" s="36"/>
      <c r="V78" s="36"/>
      <c r="W78" s="36"/>
      <c r="X78" s="36"/>
      <c r="Y78" s="36"/>
      <c r="Z78" s="36"/>
    </row>
    <row r="79" spans="1:27" ht="15" customHeight="1" x14ac:dyDescent="0.25">
      <c r="A79" s="36"/>
      <c r="B79" s="69" t="s">
        <v>234</v>
      </c>
      <c r="C79" s="69"/>
      <c r="D79" s="69"/>
      <c r="E79" s="69"/>
      <c r="F79" s="69"/>
      <c r="G79" s="69"/>
      <c r="H79" s="69"/>
      <c r="I79" s="69"/>
      <c r="J79" s="69"/>
      <c r="K79" s="81" t="s">
        <v>207</v>
      </c>
      <c r="L79" s="282">
        <v>0</v>
      </c>
      <c r="M79" s="282">
        <v>0</v>
      </c>
      <c r="N79" s="288">
        <v>0</v>
      </c>
      <c r="O79" s="36"/>
      <c r="P79" s="36"/>
      <c r="Q79" s="36"/>
      <c r="R79" s="36"/>
      <c r="S79" s="36"/>
      <c r="T79" s="36"/>
      <c r="U79" s="36"/>
      <c r="V79" s="36"/>
      <c r="W79" s="36"/>
      <c r="X79" s="36"/>
      <c r="Y79" s="36"/>
      <c r="Z79" s="36"/>
    </row>
    <row r="80" spans="1:27" ht="15" customHeight="1" x14ac:dyDescent="0.25">
      <c r="A80" s="36"/>
      <c r="B80" s="69" t="s">
        <v>235</v>
      </c>
      <c r="C80" s="69"/>
      <c r="D80" s="69"/>
      <c r="E80" s="69"/>
      <c r="F80" s="69"/>
      <c r="G80" s="69"/>
      <c r="H80" s="69"/>
      <c r="I80" s="69"/>
      <c r="J80" s="69"/>
      <c r="K80" s="81" t="s">
        <v>207</v>
      </c>
      <c r="L80" s="282">
        <v>0</v>
      </c>
      <c r="M80" s="282">
        <v>0</v>
      </c>
      <c r="N80" s="288">
        <v>0</v>
      </c>
      <c r="O80" s="36"/>
      <c r="P80" s="36"/>
      <c r="Q80" s="36"/>
      <c r="R80" s="36"/>
      <c r="S80" s="36"/>
      <c r="T80" s="36"/>
      <c r="U80" s="36"/>
      <c r="V80" s="36"/>
      <c r="W80" s="36"/>
      <c r="X80" s="36"/>
      <c r="Y80" s="36"/>
      <c r="Z80" s="36"/>
      <c r="AA80" s="36"/>
    </row>
    <row r="81" spans="1:27" ht="15" customHeight="1" x14ac:dyDescent="0.25">
      <c r="A81" s="36"/>
      <c r="B81" s="36"/>
      <c r="C81" s="36"/>
      <c r="D81" s="36"/>
      <c r="E81" s="36"/>
      <c r="F81" s="36"/>
      <c r="G81" s="36"/>
      <c r="H81" s="36"/>
      <c r="I81" s="36"/>
      <c r="J81" s="36"/>
      <c r="K81" s="36"/>
      <c r="L81" s="36"/>
      <c r="M81" s="36"/>
      <c r="N81" s="36"/>
      <c r="P81" s="36"/>
      <c r="Q81" s="36"/>
      <c r="R81" s="36"/>
      <c r="S81" s="36"/>
      <c r="T81" s="36"/>
      <c r="U81" s="36"/>
      <c r="V81" s="36"/>
      <c r="W81" s="36"/>
      <c r="X81" s="36"/>
      <c r="Y81" s="36"/>
      <c r="Z81" s="36"/>
      <c r="AA81" s="36"/>
    </row>
    <row r="82" spans="1:27" ht="15" customHeight="1" x14ac:dyDescent="0.35">
      <c r="A82" s="7"/>
      <c r="B82" s="36"/>
      <c r="C82" s="36"/>
      <c r="D82" s="36"/>
      <c r="E82" s="36"/>
      <c r="F82" s="36"/>
      <c r="G82" s="36"/>
      <c r="H82" s="36"/>
      <c r="I82" s="36"/>
      <c r="J82" s="36"/>
      <c r="K82" s="36"/>
      <c r="L82" s="36"/>
      <c r="M82" s="36"/>
      <c r="N82" s="36"/>
      <c r="R82" s="36"/>
    </row>
    <row r="83" spans="1:27" ht="19.95" customHeight="1" x14ac:dyDescent="0.35">
      <c r="A83" s="7"/>
      <c r="B83" s="60" t="s">
        <v>314</v>
      </c>
      <c r="C83" s="60"/>
      <c r="D83" s="60"/>
      <c r="E83" s="61"/>
      <c r="F83" s="61"/>
      <c r="G83" s="61"/>
      <c r="H83" s="61"/>
      <c r="I83" s="61"/>
      <c r="J83" s="61"/>
      <c r="K83" s="61"/>
      <c r="L83" s="61"/>
      <c r="M83" s="61"/>
      <c r="N83" s="61"/>
    </row>
    <row r="84" spans="1:27" ht="15" customHeight="1" x14ac:dyDescent="0.35">
      <c r="A84" s="7"/>
      <c r="B84" s="62" t="s">
        <v>403</v>
      </c>
      <c r="C84" s="62"/>
      <c r="D84" s="62"/>
      <c r="E84" s="61"/>
      <c r="F84" s="61"/>
      <c r="G84" s="61"/>
      <c r="H84" s="61"/>
      <c r="I84" s="61"/>
      <c r="J84" s="61"/>
      <c r="K84" s="61"/>
      <c r="L84" s="61"/>
      <c r="M84" s="61"/>
      <c r="N84" s="61"/>
      <c r="P84" s="30"/>
    </row>
    <row r="85" spans="1:27" ht="20.100000000000001" customHeight="1" thickBot="1" x14ac:dyDescent="0.4">
      <c r="A85" s="7"/>
      <c r="B85" s="106"/>
      <c r="C85" s="106"/>
      <c r="D85" s="106"/>
      <c r="E85" s="106"/>
      <c r="F85" s="106"/>
      <c r="G85" s="106"/>
      <c r="H85" s="106"/>
      <c r="I85" s="106"/>
      <c r="J85" s="106"/>
      <c r="K85" s="107" t="s">
        <v>197</v>
      </c>
      <c r="L85" s="107"/>
      <c r="M85" s="107"/>
      <c r="N85" s="351" t="s">
        <v>504</v>
      </c>
      <c r="P85" s="30"/>
    </row>
    <row r="86" spans="1:27" ht="20.100000000000001" customHeight="1" x14ac:dyDescent="0.35">
      <c r="A86" s="7"/>
      <c r="B86" s="124" t="s">
        <v>353</v>
      </c>
      <c r="C86" s="22"/>
      <c r="D86" s="22"/>
      <c r="E86" s="36"/>
      <c r="F86" s="36"/>
      <c r="G86" s="36"/>
      <c r="H86" s="36"/>
      <c r="I86" s="36"/>
      <c r="J86" s="36"/>
      <c r="K86" s="88"/>
      <c r="L86" s="88"/>
      <c r="M86" s="88"/>
      <c r="N86" s="89"/>
      <c r="P86" s="30"/>
    </row>
    <row r="87" spans="1:27" ht="15" customHeight="1" x14ac:dyDescent="0.35">
      <c r="A87" s="7"/>
      <c r="B87" s="69" t="s">
        <v>208</v>
      </c>
      <c r="C87" s="69"/>
      <c r="D87" s="69"/>
      <c r="E87" s="69"/>
      <c r="F87" s="69"/>
      <c r="G87" s="69"/>
      <c r="H87" s="69"/>
      <c r="I87" s="69"/>
      <c r="J87" s="69"/>
      <c r="K87" s="81" t="s">
        <v>207</v>
      </c>
      <c r="L87" s="81"/>
      <c r="M87" s="81"/>
      <c r="N87" s="289">
        <v>29</v>
      </c>
      <c r="P87" s="30"/>
    </row>
    <row r="88" spans="1:27" ht="15" customHeight="1" x14ac:dyDescent="0.35">
      <c r="A88" s="7"/>
      <c r="B88" s="69" t="s">
        <v>503</v>
      </c>
      <c r="C88" s="69"/>
      <c r="D88" s="69"/>
      <c r="E88" s="69"/>
      <c r="F88" s="69"/>
      <c r="G88" s="69"/>
      <c r="H88" s="69"/>
      <c r="I88" s="69"/>
      <c r="J88" s="69"/>
      <c r="K88" s="81" t="s">
        <v>207</v>
      </c>
      <c r="L88" s="220"/>
      <c r="M88" s="261"/>
      <c r="N88" s="362">
        <v>1016</v>
      </c>
      <c r="P88" s="30"/>
    </row>
    <row r="89" spans="1:27" ht="15" customHeight="1" x14ac:dyDescent="0.35">
      <c r="A89" s="7"/>
      <c r="B89" s="87">
        <v>1</v>
      </c>
      <c r="C89" s="86" t="s">
        <v>465</v>
      </c>
      <c r="K89" s="28"/>
      <c r="L89" s="349"/>
      <c r="M89" s="350"/>
      <c r="N89" s="30"/>
      <c r="P89" s="30"/>
    </row>
    <row r="90" spans="1:27" ht="15" customHeight="1" x14ac:dyDescent="0.35">
      <c r="A90" s="7"/>
      <c r="B90" s="87">
        <v>2</v>
      </c>
      <c r="C90" s="86" t="s">
        <v>506</v>
      </c>
      <c r="D90" s="90"/>
      <c r="E90" s="36"/>
      <c r="F90" s="36"/>
      <c r="G90" s="36"/>
      <c r="H90" s="36"/>
      <c r="I90" s="36"/>
      <c r="J90" s="36"/>
      <c r="K90" s="82"/>
      <c r="L90" s="39"/>
      <c r="M90" s="30"/>
      <c r="N90" s="30"/>
      <c r="P90" s="30"/>
    </row>
    <row r="91" spans="1:27" ht="20.100000000000001" customHeight="1" x14ac:dyDescent="0.35">
      <c r="A91" s="7"/>
      <c r="B91" s="87"/>
      <c r="C91" s="86"/>
      <c r="D91" s="90"/>
      <c r="E91" s="36"/>
      <c r="F91" s="36"/>
      <c r="G91" s="36"/>
      <c r="H91" s="36"/>
      <c r="I91" s="36"/>
      <c r="J91" s="36"/>
      <c r="K91" s="82"/>
      <c r="L91" s="39"/>
      <c r="M91" s="30"/>
      <c r="N91" s="30"/>
      <c r="P91" s="30"/>
    </row>
    <row r="92" spans="1:27" ht="15" customHeight="1" x14ac:dyDescent="0.35">
      <c r="A92" s="7"/>
      <c r="B92" s="69" t="s">
        <v>209</v>
      </c>
      <c r="C92" s="69"/>
      <c r="D92" s="69"/>
      <c r="E92" s="69"/>
      <c r="F92" s="69"/>
      <c r="G92" s="69"/>
      <c r="H92" s="69"/>
      <c r="I92" s="69"/>
      <c r="J92" s="69"/>
      <c r="K92" s="81" t="s">
        <v>200</v>
      </c>
      <c r="L92" s="300">
        <v>1</v>
      </c>
      <c r="M92" s="300">
        <v>1</v>
      </c>
      <c r="N92" s="301">
        <v>1</v>
      </c>
      <c r="P92" s="30"/>
    </row>
    <row r="93" spans="1:27" ht="15" customHeight="1" x14ac:dyDescent="0.35">
      <c r="A93" s="7"/>
      <c r="B93" s="69" t="s">
        <v>210</v>
      </c>
      <c r="C93" s="69"/>
      <c r="D93" s="69"/>
      <c r="E93" s="69"/>
      <c r="F93" s="69"/>
      <c r="G93" s="69"/>
      <c r="H93" s="69"/>
      <c r="I93" s="69"/>
      <c r="J93" s="69"/>
      <c r="K93" s="81" t="s">
        <v>200</v>
      </c>
      <c r="L93" s="300">
        <v>0.82</v>
      </c>
      <c r="M93" s="300">
        <v>0.93</v>
      </c>
      <c r="N93" s="301">
        <v>0.84</v>
      </c>
      <c r="P93" s="30"/>
    </row>
    <row r="94" spans="1:27" ht="19.95" customHeight="1" x14ac:dyDescent="0.35">
      <c r="A94" s="7"/>
      <c r="B94" s="36"/>
      <c r="C94" s="36"/>
      <c r="D94" s="36"/>
      <c r="E94" s="36"/>
      <c r="F94" s="36"/>
      <c r="G94" s="36"/>
      <c r="H94" s="36"/>
      <c r="I94" s="36"/>
      <c r="J94" s="36"/>
      <c r="K94" s="82"/>
      <c r="L94" s="39"/>
      <c r="M94" s="30"/>
      <c r="N94" s="30"/>
      <c r="P94" s="30"/>
    </row>
    <row r="95" spans="1:27" ht="15" customHeight="1" x14ac:dyDescent="0.35">
      <c r="A95" s="7"/>
      <c r="B95" s="124" t="s">
        <v>214</v>
      </c>
      <c r="C95" s="22"/>
      <c r="D95" s="22"/>
      <c r="E95" s="36"/>
      <c r="F95" s="36"/>
      <c r="G95" s="36"/>
      <c r="H95" s="36"/>
      <c r="I95" s="36"/>
      <c r="J95" s="36"/>
      <c r="K95" s="88"/>
      <c r="L95" s="89"/>
      <c r="M95" s="89"/>
      <c r="N95" s="89"/>
      <c r="P95" s="30"/>
    </row>
    <row r="96" spans="1:27" ht="15" customHeight="1" x14ac:dyDescent="0.35">
      <c r="A96" s="7"/>
      <c r="B96" s="69" t="s">
        <v>351</v>
      </c>
      <c r="C96" s="69"/>
      <c r="D96" s="69"/>
      <c r="E96" s="69"/>
      <c r="F96" s="69"/>
      <c r="G96" s="69"/>
      <c r="H96" s="69"/>
      <c r="I96" s="69"/>
      <c r="J96" s="69"/>
      <c r="K96" s="81" t="s">
        <v>207</v>
      </c>
      <c r="L96" s="282">
        <v>48</v>
      </c>
      <c r="M96" s="282">
        <v>20</v>
      </c>
      <c r="N96" s="288">
        <v>195</v>
      </c>
      <c r="P96" s="30"/>
    </row>
    <row r="97" spans="1:16" ht="15" customHeight="1" x14ac:dyDescent="0.35">
      <c r="A97" s="7"/>
      <c r="B97" s="69" t="s">
        <v>352</v>
      </c>
      <c r="C97" s="69"/>
      <c r="D97" s="69"/>
      <c r="E97" s="69"/>
      <c r="F97" s="69"/>
      <c r="G97" s="69"/>
      <c r="H97" s="69"/>
      <c r="I97" s="69"/>
      <c r="J97" s="69"/>
      <c r="K97" s="81" t="s">
        <v>207</v>
      </c>
      <c r="L97" s="282">
        <v>4</v>
      </c>
      <c r="M97" s="290">
        <v>3</v>
      </c>
      <c r="N97" s="291">
        <v>2</v>
      </c>
    </row>
    <row r="98" spans="1:16" ht="15" customHeight="1" x14ac:dyDescent="0.35">
      <c r="A98" s="7"/>
      <c r="B98" s="37"/>
      <c r="C98" s="61"/>
      <c r="D98" s="61"/>
      <c r="E98" s="61"/>
      <c r="F98" s="61"/>
      <c r="G98" s="36"/>
      <c r="H98" s="36"/>
      <c r="I98" s="36"/>
      <c r="J98" s="36"/>
      <c r="K98" s="38"/>
      <c r="L98" s="39"/>
      <c r="M98" s="39"/>
      <c r="N98" s="39"/>
    </row>
    <row r="99" spans="1:16" ht="15" customHeight="1" x14ac:dyDescent="0.35">
      <c r="A99" s="7"/>
      <c r="B99" s="29"/>
      <c r="C99" s="29"/>
      <c r="D99" s="29"/>
      <c r="K99" s="28"/>
      <c r="L99" s="23"/>
      <c r="M99" s="23"/>
      <c r="N99" s="23"/>
      <c r="P99" s="61"/>
    </row>
    <row r="100" spans="1:16" ht="19.95" customHeight="1" x14ac:dyDescent="0.35">
      <c r="A100" s="7"/>
      <c r="B100" s="60" t="s">
        <v>312</v>
      </c>
      <c r="C100" s="60"/>
      <c r="D100" s="60"/>
      <c r="E100" s="61"/>
      <c r="F100" s="61"/>
      <c r="G100" s="61"/>
      <c r="H100" s="61"/>
      <c r="I100" s="61"/>
      <c r="J100" s="61"/>
      <c r="K100" s="61"/>
      <c r="L100" s="61"/>
      <c r="M100" s="61"/>
      <c r="N100" s="61"/>
      <c r="P100" s="61"/>
    </row>
    <row r="101" spans="1:16" ht="20.100000000000001" customHeight="1" x14ac:dyDescent="0.35">
      <c r="A101" s="7"/>
      <c r="B101" s="62" t="s">
        <v>402</v>
      </c>
      <c r="C101" s="62"/>
      <c r="D101" s="62"/>
      <c r="E101" s="61"/>
      <c r="F101" s="61"/>
      <c r="G101" s="61"/>
      <c r="H101" s="61"/>
      <c r="I101" s="61"/>
      <c r="J101" s="61"/>
      <c r="K101" s="61"/>
      <c r="L101" s="61"/>
      <c r="M101" s="61"/>
      <c r="N101" s="61"/>
      <c r="P101" s="61"/>
    </row>
    <row r="102" spans="1:16" ht="20.100000000000001" customHeight="1" x14ac:dyDescent="0.35">
      <c r="A102" s="7"/>
      <c r="B102" s="62" t="s">
        <v>215</v>
      </c>
      <c r="C102" s="62"/>
      <c r="D102" s="62"/>
      <c r="E102" s="61"/>
      <c r="F102" s="61"/>
      <c r="G102" s="61"/>
      <c r="H102" s="61"/>
      <c r="I102" s="61"/>
      <c r="J102" s="61"/>
      <c r="K102" s="61"/>
      <c r="L102" s="61"/>
      <c r="M102" s="61"/>
      <c r="N102" s="61"/>
    </row>
    <row r="103" spans="1:16" ht="15" customHeight="1" x14ac:dyDescent="0.35">
      <c r="A103" s="7"/>
      <c r="B103" s="62"/>
      <c r="C103" s="62"/>
      <c r="D103" s="62"/>
      <c r="E103" s="61"/>
      <c r="F103" s="61"/>
      <c r="G103" s="61"/>
      <c r="H103" s="61"/>
      <c r="I103" s="61"/>
      <c r="J103" s="61"/>
      <c r="K103" s="61"/>
      <c r="L103" s="61"/>
      <c r="M103" s="61"/>
      <c r="N103" s="61"/>
    </row>
    <row r="104" spans="1:16" ht="15" customHeight="1" x14ac:dyDescent="0.35">
      <c r="A104" s="7"/>
      <c r="B104" s="134" t="s">
        <v>468</v>
      </c>
      <c r="C104" s="124"/>
      <c r="D104" s="124"/>
      <c r="E104" s="61"/>
      <c r="F104" s="61"/>
      <c r="G104" s="61"/>
      <c r="H104" s="61"/>
      <c r="I104" s="61"/>
      <c r="J104" s="61"/>
      <c r="K104" s="61"/>
      <c r="L104" s="61"/>
      <c r="M104" s="61"/>
      <c r="N104" s="61"/>
    </row>
    <row r="105" spans="1:16" ht="60" customHeight="1" x14ac:dyDescent="0.35">
      <c r="A105" s="7"/>
      <c r="B105" s="433" t="s">
        <v>464</v>
      </c>
      <c r="C105" s="433"/>
      <c r="D105" s="433"/>
      <c r="E105" s="433"/>
      <c r="F105" s="433"/>
      <c r="G105" s="433"/>
      <c r="H105" s="433"/>
      <c r="I105" s="433"/>
      <c r="J105" s="433"/>
      <c r="K105" s="433"/>
      <c r="L105" s="433"/>
      <c r="M105" s="433"/>
      <c r="N105" s="433"/>
    </row>
    <row r="106" spans="1:16" ht="15" customHeight="1" x14ac:dyDescent="0.35">
      <c r="A106" s="7"/>
      <c r="B106" s="62"/>
      <c r="C106" s="62"/>
      <c r="D106" s="62"/>
      <c r="E106" s="61"/>
      <c r="F106" s="61"/>
      <c r="G106" s="61"/>
      <c r="H106" s="61"/>
      <c r="I106" s="61"/>
      <c r="J106" s="61"/>
      <c r="K106" s="61"/>
      <c r="L106" s="61"/>
      <c r="M106" s="61"/>
      <c r="N106" s="61"/>
    </row>
    <row r="107" spans="1:16" ht="19.95" customHeight="1" thickBot="1" x14ac:dyDescent="0.4">
      <c r="A107" s="7"/>
      <c r="B107" s="106"/>
      <c r="C107" s="106"/>
      <c r="D107" s="106"/>
      <c r="E107" s="106"/>
      <c r="F107" s="106"/>
      <c r="G107" s="106"/>
      <c r="H107" s="106"/>
      <c r="I107" s="106"/>
      <c r="J107" s="106"/>
      <c r="K107" s="107" t="s">
        <v>197</v>
      </c>
      <c r="L107" s="106" t="s">
        <v>189</v>
      </c>
      <c r="M107" s="106" t="s">
        <v>196</v>
      </c>
      <c r="N107" s="106" t="s">
        <v>408</v>
      </c>
    </row>
    <row r="108" spans="1:16" ht="15" customHeight="1" x14ac:dyDescent="0.35">
      <c r="A108" s="7"/>
      <c r="B108" s="124" t="s">
        <v>211</v>
      </c>
      <c r="C108" s="22"/>
      <c r="D108" s="22"/>
      <c r="E108" s="36"/>
      <c r="F108" s="36"/>
      <c r="G108" s="36"/>
      <c r="H108" s="36"/>
      <c r="I108" s="36"/>
      <c r="J108" s="36"/>
      <c r="K108" s="88"/>
      <c r="L108" s="92"/>
    </row>
    <row r="109" spans="1:16" ht="15" customHeight="1" x14ac:dyDescent="0.35">
      <c r="A109" s="7"/>
      <c r="B109" s="69" t="s">
        <v>284</v>
      </c>
      <c r="C109" s="69"/>
      <c r="D109" s="69"/>
      <c r="E109" s="69"/>
      <c r="F109" s="69"/>
      <c r="G109" s="69"/>
      <c r="H109" s="69"/>
      <c r="I109" s="69"/>
      <c r="J109" s="69"/>
      <c r="K109" s="81" t="s">
        <v>200</v>
      </c>
      <c r="L109" s="300">
        <v>0.85</v>
      </c>
      <c r="M109" s="300">
        <v>0.89</v>
      </c>
      <c r="N109" s="307">
        <v>0.92</v>
      </c>
      <c r="P109" s="151"/>
    </row>
    <row r="110" spans="1:16" ht="15" customHeight="1" x14ac:dyDescent="0.35">
      <c r="A110" s="7"/>
      <c r="B110" s="69" t="s">
        <v>346</v>
      </c>
      <c r="C110" s="69"/>
      <c r="D110" s="69"/>
      <c r="E110" s="69"/>
      <c r="F110" s="69"/>
      <c r="G110" s="69"/>
      <c r="H110" s="69"/>
      <c r="I110" s="69"/>
      <c r="J110" s="69"/>
      <c r="K110" s="81" t="s">
        <v>200</v>
      </c>
      <c r="L110" s="300">
        <v>0.88</v>
      </c>
      <c r="M110" s="300">
        <v>0.87</v>
      </c>
      <c r="N110" s="307">
        <v>0.85</v>
      </c>
    </row>
    <row r="111" spans="1:16" ht="15" customHeight="1" x14ac:dyDescent="0.35">
      <c r="A111" s="7"/>
      <c r="B111" s="69" t="s">
        <v>347</v>
      </c>
      <c r="C111" s="69"/>
      <c r="D111" s="69"/>
      <c r="E111" s="69"/>
      <c r="F111" s="69"/>
      <c r="G111" s="69"/>
      <c r="H111" s="69"/>
      <c r="I111" s="69"/>
      <c r="J111" s="69"/>
      <c r="K111" s="81" t="s">
        <v>200</v>
      </c>
      <c r="L111" s="300">
        <v>0.84</v>
      </c>
      <c r="M111" s="300">
        <v>0.83</v>
      </c>
      <c r="N111" s="307">
        <v>0.82</v>
      </c>
    </row>
    <row r="112" spans="1:16" ht="15" customHeight="1" x14ac:dyDescent="0.35">
      <c r="A112" s="7"/>
      <c r="B112" s="69" t="s">
        <v>348</v>
      </c>
      <c r="C112" s="69"/>
      <c r="D112" s="69"/>
      <c r="E112" s="69"/>
      <c r="F112" s="69"/>
      <c r="G112" s="69"/>
      <c r="H112" s="69"/>
      <c r="I112" s="69"/>
      <c r="J112" s="69"/>
      <c r="K112" s="81" t="s">
        <v>200</v>
      </c>
      <c r="L112" s="300">
        <v>0.89</v>
      </c>
      <c r="M112" s="300">
        <v>0.88</v>
      </c>
      <c r="N112" s="307">
        <v>0.82</v>
      </c>
    </row>
    <row r="113" spans="1:26" ht="19.95" customHeight="1" x14ac:dyDescent="0.35">
      <c r="A113" s="7"/>
      <c r="B113" s="37"/>
      <c r="C113" s="37"/>
      <c r="D113" s="37"/>
      <c r="E113" s="36"/>
      <c r="F113" s="36"/>
      <c r="G113" s="36"/>
      <c r="H113" s="36"/>
      <c r="I113" s="36"/>
      <c r="J113" s="36"/>
      <c r="K113" s="82"/>
      <c r="L113" s="92"/>
      <c r="M113" s="30"/>
    </row>
    <row r="114" spans="1:26" ht="15" customHeight="1" x14ac:dyDescent="0.35">
      <c r="A114" s="7"/>
      <c r="B114" s="132" t="s">
        <v>213</v>
      </c>
      <c r="C114" s="90"/>
      <c r="D114" s="90"/>
      <c r="E114" s="36"/>
      <c r="F114" s="36"/>
      <c r="G114" s="36"/>
      <c r="H114" s="36"/>
      <c r="I114" s="36"/>
      <c r="J114" s="36"/>
      <c r="K114" s="82"/>
      <c r="L114" s="92"/>
      <c r="M114" s="30"/>
    </row>
    <row r="115" spans="1:26" ht="15" customHeight="1" x14ac:dyDescent="0.35">
      <c r="A115" s="7"/>
      <c r="B115" s="121" t="s">
        <v>414</v>
      </c>
      <c r="C115" s="121"/>
      <c r="D115" s="121"/>
      <c r="E115" s="121"/>
      <c r="F115" s="121"/>
      <c r="G115" s="121"/>
      <c r="H115" s="121"/>
      <c r="I115" s="121"/>
      <c r="J115" s="121"/>
      <c r="K115" s="93" t="s">
        <v>200</v>
      </c>
      <c r="L115" s="245">
        <v>1</v>
      </c>
      <c r="M115" s="245">
        <v>1</v>
      </c>
      <c r="N115" s="254">
        <v>1</v>
      </c>
    </row>
    <row r="116" spans="1:26" ht="15" customHeight="1" x14ac:dyDescent="0.35">
      <c r="A116" s="7"/>
      <c r="B116" s="121" t="s">
        <v>318</v>
      </c>
      <c r="C116" s="121"/>
      <c r="D116" s="121"/>
      <c r="E116" s="121"/>
      <c r="F116" s="121"/>
      <c r="G116" s="121"/>
      <c r="H116" s="121"/>
      <c r="I116" s="121"/>
      <c r="J116" s="121"/>
      <c r="K116" s="93" t="s">
        <v>207</v>
      </c>
      <c r="L116" s="282">
        <v>0</v>
      </c>
      <c r="M116" s="282">
        <v>0</v>
      </c>
      <c r="N116" s="288">
        <v>0</v>
      </c>
    </row>
    <row r="117" spans="1:26" ht="15" customHeight="1" x14ac:dyDescent="0.35">
      <c r="A117" s="7"/>
      <c r="B117" s="121" t="s">
        <v>411</v>
      </c>
      <c r="C117" s="121"/>
      <c r="D117" s="121"/>
      <c r="E117" s="121"/>
      <c r="F117" s="121"/>
      <c r="G117" s="121"/>
      <c r="H117" s="121"/>
      <c r="I117" s="121"/>
      <c r="J117" s="121"/>
      <c r="K117" s="93" t="s">
        <v>207</v>
      </c>
      <c r="L117" s="282">
        <v>0</v>
      </c>
      <c r="M117" s="282">
        <v>0</v>
      </c>
      <c r="N117" s="288">
        <v>0</v>
      </c>
    </row>
    <row r="118" spans="1:26" ht="15" customHeight="1" x14ac:dyDescent="0.35">
      <c r="A118" s="7"/>
      <c r="B118" s="121" t="s">
        <v>412</v>
      </c>
      <c r="C118" s="121"/>
      <c r="D118" s="121"/>
      <c r="E118" s="121"/>
      <c r="F118" s="121"/>
      <c r="G118" s="121"/>
      <c r="H118" s="121"/>
      <c r="I118" s="121"/>
      <c r="J118" s="121"/>
      <c r="K118" s="93" t="s">
        <v>207</v>
      </c>
      <c r="L118" s="282">
        <v>0</v>
      </c>
      <c r="M118" s="282">
        <v>0</v>
      </c>
      <c r="N118" s="288">
        <v>0</v>
      </c>
    </row>
    <row r="119" spans="1:26" ht="45" customHeight="1" x14ac:dyDescent="0.35">
      <c r="A119" s="7"/>
      <c r="B119" s="148">
        <v>1</v>
      </c>
      <c r="C119" s="436" t="s">
        <v>410</v>
      </c>
      <c r="D119" s="436"/>
      <c r="E119" s="436"/>
      <c r="F119" s="436"/>
      <c r="G119" s="436"/>
      <c r="H119" s="436"/>
      <c r="I119" s="436"/>
      <c r="J119" s="436"/>
      <c r="K119" s="436"/>
      <c r="L119" s="436"/>
      <c r="M119" s="436"/>
      <c r="N119" s="436"/>
    </row>
    <row r="120" spans="1:26" ht="15" customHeight="1" x14ac:dyDescent="0.35">
      <c r="A120" s="7"/>
      <c r="B120" s="148">
        <v>2</v>
      </c>
      <c r="C120" s="437" t="s">
        <v>413</v>
      </c>
      <c r="D120" s="437"/>
      <c r="E120" s="437"/>
      <c r="F120" s="437"/>
      <c r="G120" s="437"/>
      <c r="H120" s="437"/>
      <c r="I120" s="437"/>
      <c r="J120" s="437"/>
      <c r="K120" s="437"/>
      <c r="L120" s="437"/>
      <c r="M120" s="437"/>
      <c r="N120" s="437"/>
    </row>
    <row r="121" spans="1:26" ht="19.95" customHeight="1" x14ac:dyDescent="0.35">
      <c r="A121" s="7"/>
      <c r="C121" s="37"/>
      <c r="D121" s="37"/>
      <c r="E121" s="36"/>
      <c r="F121" s="36"/>
      <c r="G121" s="36"/>
      <c r="H121" s="36"/>
      <c r="I121" s="36"/>
      <c r="J121" s="36"/>
      <c r="K121" s="82"/>
      <c r="L121" s="92"/>
      <c r="M121" s="30"/>
    </row>
    <row r="122" spans="1:26" ht="15" customHeight="1" x14ac:dyDescent="0.35">
      <c r="A122" s="7"/>
      <c r="B122" s="132" t="s">
        <v>216</v>
      </c>
      <c r="C122" s="90"/>
      <c r="D122" s="90"/>
      <c r="E122" s="36"/>
      <c r="F122" s="36"/>
      <c r="G122" s="36"/>
      <c r="H122" s="36"/>
      <c r="I122" s="36"/>
      <c r="J122" s="36"/>
      <c r="K122" s="82"/>
      <c r="L122" s="92"/>
      <c r="M122" s="30"/>
    </row>
    <row r="123" spans="1:26" ht="15" customHeight="1" x14ac:dyDescent="0.35">
      <c r="A123" s="7"/>
      <c r="B123" s="69" t="s">
        <v>369</v>
      </c>
      <c r="C123" s="69"/>
      <c r="D123" s="69"/>
      <c r="E123" s="69"/>
      <c r="F123" s="69"/>
      <c r="G123" s="69"/>
      <c r="H123" s="69"/>
      <c r="I123" s="69"/>
      <c r="J123" s="69"/>
      <c r="K123" s="81" t="s">
        <v>207</v>
      </c>
      <c r="L123" s="282">
        <v>70</v>
      </c>
      <c r="M123" s="282">
        <v>65</v>
      </c>
      <c r="N123" s="288">
        <v>71</v>
      </c>
    </row>
    <row r="124" spans="1:26" ht="15" customHeight="1" x14ac:dyDescent="0.35">
      <c r="A124" s="7"/>
      <c r="B124" s="40"/>
      <c r="C124" s="40"/>
      <c r="D124" s="40"/>
      <c r="E124" s="41"/>
      <c r="F124" s="41"/>
      <c r="G124" s="41"/>
      <c r="H124" s="41"/>
      <c r="I124" s="41"/>
      <c r="J124" s="41"/>
      <c r="K124" s="46"/>
      <c r="L124" s="47"/>
      <c r="M124" s="260"/>
      <c r="N124" s="47"/>
      <c r="P124" s="105"/>
      <c r="Q124" s="105"/>
      <c r="S124" s="105"/>
      <c r="V124" s="105"/>
      <c r="W124" s="105"/>
      <c r="X124" s="105"/>
      <c r="Y124" s="105"/>
      <c r="Z124" s="105"/>
    </row>
    <row r="125" spans="1:26" ht="15" customHeight="1" x14ac:dyDescent="0.35">
      <c r="A125" s="7"/>
      <c r="B125" s="132" t="s">
        <v>320</v>
      </c>
      <c r="C125" s="90"/>
      <c r="D125" s="90"/>
      <c r="E125" s="36"/>
      <c r="F125" s="36"/>
      <c r="G125" s="36"/>
      <c r="H125" s="36"/>
      <c r="I125" s="36"/>
      <c r="J125" s="36"/>
      <c r="K125" s="82"/>
      <c r="L125" s="92"/>
      <c r="M125" s="30"/>
    </row>
    <row r="126" spans="1:26" ht="15" customHeight="1" x14ac:dyDescent="0.35">
      <c r="A126" s="7"/>
      <c r="B126" s="104" t="s">
        <v>225</v>
      </c>
      <c r="C126" s="100"/>
      <c r="D126" s="100"/>
      <c r="E126" s="100"/>
      <c r="F126" s="100"/>
      <c r="G126" s="100"/>
      <c r="H126" s="100"/>
      <c r="I126" s="100"/>
      <c r="J126" s="100"/>
      <c r="K126" s="81" t="s">
        <v>200</v>
      </c>
      <c r="L126" s="245">
        <v>1</v>
      </c>
      <c r="M126" s="245">
        <v>1</v>
      </c>
      <c r="N126" s="254">
        <v>1</v>
      </c>
    </row>
    <row r="127" spans="1:26" ht="15" customHeight="1" x14ac:dyDescent="0.35">
      <c r="A127" s="7"/>
      <c r="B127" s="104" t="s">
        <v>226</v>
      </c>
      <c r="C127" s="100"/>
      <c r="D127" s="100"/>
      <c r="E127" s="100"/>
      <c r="F127" s="100"/>
      <c r="G127" s="100"/>
      <c r="H127" s="100"/>
      <c r="I127" s="100"/>
      <c r="J127" s="100"/>
      <c r="K127" s="81" t="s">
        <v>200</v>
      </c>
      <c r="L127" s="245">
        <v>1</v>
      </c>
      <c r="M127" s="245">
        <v>1</v>
      </c>
      <c r="N127" s="254">
        <v>0.96</v>
      </c>
    </row>
    <row r="128" spans="1:26" ht="15" customHeight="1" x14ac:dyDescent="0.35">
      <c r="A128" s="7"/>
      <c r="B128" s="105"/>
      <c r="C128" s="105"/>
      <c r="D128" s="105"/>
      <c r="E128" s="105"/>
      <c r="F128" s="105"/>
      <c r="G128" s="105"/>
      <c r="H128" s="105"/>
      <c r="I128" s="105"/>
      <c r="J128" s="105"/>
      <c r="K128" s="105"/>
      <c r="L128" s="105"/>
      <c r="M128" s="257"/>
      <c r="N128" s="105"/>
    </row>
    <row r="129" spans="1:19" ht="20.100000000000001" customHeight="1" x14ac:dyDescent="0.35">
      <c r="A129" s="7"/>
      <c r="C129" s="60"/>
      <c r="D129" s="60"/>
      <c r="E129" s="61"/>
      <c r="F129" s="61"/>
      <c r="G129" s="61"/>
      <c r="H129" s="61"/>
      <c r="I129" s="61"/>
      <c r="J129" s="61"/>
      <c r="K129" s="61"/>
      <c r="L129" s="61"/>
      <c r="M129" s="61"/>
      <c r="N129" s="61"/>
    </row>
    <row r="130" spans="1:19" ht="20.100000000000001" customHeight="1" x14ac:dyDescent="0.35">
      <c r="A130" s="7"/>
      <c r="B130" s="60" t="s">
        <v>315</v>
      </c>
      <c r="C130" s="62"/>
      <c r="D130" s="62"/>
      <c r="E130" s="61"/>
      <c r="F130" s="61"/>
      <c r="G130" s="61"/>
      <c r="H130" s="61"/>
      <c r="I130" s="61"/>
      <c r="J130" s="61"/>
      <c r="K130" s="61"/>
      <c r="L130" s="61"/>
      <c r="M130" s="61"/>
      <c r="N130" s="61"/>
    </row>
    <row r="131" spans="1:19" ht="15" customHeight="1" thickBot="1" x14ac:dyDescent="0.3">
      <c r="B131" s="108"/>
      <c r="C131" s="108"/>
      <c r="D131" s="108"/>
      <c r="E131" s="109"/>
      <c r="F131" s="109"/>
      <c r="G131" s="109"/>
      <c r="H131" s="109"/>
      <c r="I131" s="109"/>
      <c r="J131" s="109"/>
      <c r="K131" s="107" t="s">
        <v>197</v>
      </c>
      <c r="L131" s="107"/>
      <c r="M131" s="106" t="s">
        <v>196</v>
      </c>
      <c r="N131" s="106" t="s">
        <v>408</v>
      </c>
    </row>
    <row r="132" spans="1:19" ht="15" customHeight="1" x14ac:dyDescent="0.3">
      <c r="B132" s="209" t="s">
        <v>217</v>
      </c>
      <c r="C132" s="94"/>
      <c r="D132" s="94"/>
      <c r="E132" s="95"/>
      <c r="F132" s="95"/>
      <c r="G132" s="95"/>
      <c r="H132" s="95"/>
      <c r="I132" s="95"/>
      <c r="J132" s="143"/>
      <c r="K132" s="81" t="s">
        <v>207</v>
      </c>
      <c r="L132" s="81"/>
      <c r="M132" s="292">
        <v>29</v>
      </c>
      <c r="N132" s="293">
        <v>35</v>
      </c>
      <c r="P132"/>
    </row>
    <row r="133" spans="1:19" ht="15" customHeight="1" x14ac:dyDescent="0.3">
      <c r="B133" s="210" t="s">
        <v>218</v>
      </c>
      <c r="C133" s="96"/>
      <c r="D133" s="96"/>
      <c r="E133" s="97"/>
      <c r="F133" s="97"/>
      <c r="G133" s="97"/>
      <c r="H133" s="97"/>
      <c r="I133" s="97"/>
      <c r="J133" s="97"/>
      <c r="K133" s="81" t="s">
        <v>202</v>
      </c>
      <c r="L133" s="81"/>
      <c r="M133" s="292">
        <v>74000</v>
      </c>
      <c r="N133" s="293">
        <v>76000</v>
      </c>
      <c r="P133"/>
    </row>
    <row r="134" spans="1:19" ht="15" customHeight="1" x14ac:dyDescent="0.25">
      <c r="B134" s="210" t="s">
        <v>516</v>
      </c>
      <c r="C134" s="96"/>
      <c r="D134" s="96"/>
      <c r="E134" s="97"/>
      <c r="F134" s="97"/>
      <c r="G134" s="97"/>
      <c r="H134" s="97"/>
      <c r="I134" s="97"/>
      <c r="J134" s="97"/>
      <c r="K134" s="81" t="s">
        <v>219</v>
      </c>
      <c r="L134" s="81"/>
      <c r="M134" s="292">
        <v>550</v>
      </c>
      <c r="N134" s="293">
        <v>252.6</v>
      </c>
    </row>
    <row r="135" spans="1:19" ht="15" customHeight="1" x14ac:dyDescent="0.25">
      <c r="B135" s="86"/>
      <c r="C135" s="36"/>
      <c r="D135" s="36"/>
      <c r="E135" s="36"/>
      <c r="F135" s="36"/>
      <c r="G135" s="36"/>
      <c r="H135" s="36"/>
      <c r="I135" s="36"/>
      <c r="J135" s="36"/>
      <c r="K135" s="36"/>
      <c r="L135" s="36"/>
      <c r="M135" s="36"/>
      <c r="N135" s="36"/>
    </row>
    <row r="136" spans="1:19" ht="15" customHeight="1" x14ac:dyDescent="0.25">
      <c r="E136" s="15"/>
      <c r="P136" s="61"/>
    </row>
    <row r="137" spans="1:19" ht="20.25" customHeight="1" x14ac:dyDescent="0.35">
      <c r="B137" s="60" t="s">
        <v>220</v>
      </c>
      <c r="C137" s="60"/>
      <c r="D137" s="60"/>
      <c r="E137" s="61"/>
      <c r="F137" s="61"/>
      <c r="G137" s="61"/>
      <c r="H137" s="61"/>
      <c r="I137" s="61"/>
      <c r="J137" s="61"/>
      <c r="K137" s="61"/>
      <c r="L137" s="61"/>
      <c r="M137" s="61"/>
      <c r="N137" s="61"/>
      <c r="P137" s="61"/>
    </row>
    <row r="138" spans="1:19" ht="19.95" customHeight="1" x14ac:dyDescent="0.35">
      <c r="B138" s="62" t="s">
        <v>507</v>
      </c>
      <c r="C138" s="60"/>
      <c r="D138" s="60"/>
      <c r="E138" s="61"/>
      <c r="F138" s="61"/>
      <c r="G138" s="61"/>
      <c r="H138" s="61"/>
      <c r="I138" s="61"/>
      <c r="J138" s="61"/>
      <c r="K138" s="61"/>
      <c r="L138" s="61"/>
      <c r="M138" s="61"/>
      <c r="N138" s="61"/>
    </row>
    <row r="139" spans="1:19" ht="15" customHeight="1" thickBot="1" x14ac:dyDescent="0.3">
      <c r="A139" s="27"/>
      <c r="B139" s="110"/>
      <c r="C139" s="110"/>
      <c r="D139" s="110"/>
      <c r="E139" s="110"/>
      <c r="F139" s="110"/>
      <c r="G139" s="110"/>
      <c r="H139" s="110"/>
      <c r="I139" s="110"/>
      <c r="J139" s="110"/>
      <c r="K139" s="111" t="s">
        <v>197</v>
      </c>
      <c r="L139" s="110" t="s">
        <v>189</v>
      </c>
      <c r="M139" s="106" t="s">
        <v>196</v>
      </c>
      <c r="N139" s="106" t="s">
        <v>408</v>
      </c>
    </row>
    <row r="140" spans="1:19" ht="15" customHeight="1" x14ac:dyDescent="0.25">
      <c r="A140" s="27"/>
      <c r="B140" s="98" t="s">
        <v>221</v>
      </c>
      <c r="C140" s="98"/>
      <c r="D140" s="98"/>
      <c r="E140" s="98"/>
      <c r="F140" s="98"/>
      <c r="G140" s="98"/>
      <c r="H140" s="98"/>
      <c r="I140" s="98"/>
      <c r="J140" s="98"/>
      <c r="K140" s="99" t="s">
        <v>200</v>
      </c>
      <c r="L140" s="255">
        <v>1</v>
      </c>
      <c r="M140" s="259">
        <v>1</v>
      </c>
      <c r="N140" s="256">
        <v>0.98</v>
      </c>
    </row>
    <row r="141" spans="1:19" ht="15" customHeight="1" x14ac:dyDescent="0.25">
      <c r="A141" s="27"/>
      <c r="B141" s="104" t="s">
        <v>227</v>
      </c>
      <c r="C141" s="100"/>
      <c r="D141" s="100"/>
      <c r="E141" s="100"/>
      <c r="F141" s="100"/>
      <c r="G141" s="100"/>
      <c r="H141" s="100"/>
      <c r="I141" s="100"/>
      <c r="J141" s="100"/>
      <c r="K141" s="101" t="s">
        <v>207</v>
      </c>
      <c r="L141" s="282">
        <v>0</v>
      </c>
      <c r="M141" s="282">
        <v>0</v>
      </c>
      <c r="N141" s="288">
        <v>0</v>
      </c>
      <c r="S141" s="151"/>
    </row>
    <row r="142" spans="1:19" ht="15" customHeight="1" x14ac:dyDescent="0.25">
      <c r="A142" s="27"/>
      <c r="B142" s="48"/>
      <c r="C142" s="48"/>
      <c r="D142" s="48"/>
      <c r="E142" s="35"/>
      <c r="F142" s="35"/>
      <c r="G142" s="35"/>
      <c r="H142" s="35"/>
      <c r="I142" s="35"/>
      <c r="J142" s="35"/>
      <c r="K142" s="35"/>
      <c r="L142" s="35"/>
      <c r="M142" s="35"/>
      <c r="N142" s="35"/>
    </row>
    <row r="143" spans="1:19" ht="15" customHeight="1" x14ac:dyDescent="0.25">
      <c r="B143" s="48"/>
      <c r="C143" s="48"/>
      <c r="D143" s="48"/>
      <c r="E143" s="35"/>
      <c r="F143" s="35"/>
      <c r="G143" s="35"/>
      <c r="H143" s="35"/>
      <c r="I143" s="35"/>
      <c r="J143" s="35"/>
      <c r="K143" s="35"/>
      <c r="L143" s="35"/>
      <c r="M143" s="35"/>
      <c r="N143" s="35"/>
      <c r="O143" s="30"/>
    </row>
    <row r="144" spans="1:19" ht="20.25" customHeight="1" x14ac:dyDescent="0.35">
      <c r="B144" s="60" t="s">
        <v>341</v>
      </c>
      <c r="C144" s="60"/>
      <c r="D144" s="60"/>
      <c r="E144" s="61"/>
      <c r="F144" s="61"/>
      <c r="G144" s="61"/>
      <c r="H144" s="61"/>
      <c r="I144" s="61"/>
      <c r="J144" s="61"/>
      <c r="K144" s="61"/>
      <c r="L144" s="61"/>
      <c r="M144" s="61"/>
      <c r="N144" s="61"/>
    </row>
    <row r="145" spans="1:19" ht="20.100000000000001" customHeight="1" x14ac:dyDescent="0.35">
      <c r="B145" s="62" t="s">
        <v>404</v>
      </c>
      <c r="C145" s="60"/>
      <c r="D145" s="60"/>
      <c r="E145" s="61"/>
      <c r="F145" s="61"/>
      <c r="G145" s="61"/>
      <c r="H145" s="61"/>
      <c r="I145" s="61"/>
      <c r="J145" s="61"/>
      <c r="K145" s="61"/>
      <c r="L145" s="61"/>
      <c r="M145" s="61"/>
      <c r="N145" s="61"/>
    </row>
    <row r="146" spans="1:19" ht="20.100000000000001" customHeight="1" x14ac:dyDescent="0.35">
      <c r="B146" s="62"/>
      <c r="C146" s="60"/>
      <c r="D146" s="60"/>
      <c r="E146" s="61"/>
      <c r="F146" s="61"/>
      <c r="G146" s="61"/>
      <c r="H146" s="61"/>
      <c r="I146" s="61"/>
      <c r="J146" s="61"/>
      <c r="K146" s="61"/>
      <c r="L146" s="61"/>
      <c r="M146" s="61"/>
      <c r="N146" s="61"/>
    </row>
    <row r="147" spans="1:19" ht="20.100000000000001" customHeight="1" x14ac:dyDescent="0.25">
      <c r="B147" s="134" t="s">
        <v>341</v>
      </c>
      <c r="C147" s="124"/>
      <c r="D147" s="124"/>
      <c r="E147" s="61"/>
      <c r="F147" s="61"/>
      <c r="G147" s="61"/>
      <c r="H147" s="61"/>
      <c r="I147" s="61"/>
      <c r="J147" s="61"/>
      <c r="K147" s="61"/>
      <c r="L147" s="61"/>
      <c r="M147" s="61"/>
      <c r="N147" s="61"/>
    </row>
    <row r="148" spans="1:19" ht="30" customHeight="1" x14ac:dyDescent="0.25">
      <c r="B148" s="433" t="s">
        <v>467</v>
      </c>
      <c r="C148" s="433"/>
      <c r="D148" s="433"/>
      <c r="E148" s="433"/>
      <c r="F148" s="433"/>
      <c r="G148" s="433"/>
      <c r="H148" s="433"/>
      <c r="I148" s="433"/>
      <c r="J148" s="433"/>
      <c r="K148" s="433"/>
      <c r="L148" s="433"/>
      <c r="M148" s="433"/>
      <c r="N148" s="433"/>
    </row>
    <row r="149" spans="1:19" ht="20.100000000000001" customHeight="1" x14ac:dyDescent="0.35">
      <c r="B149" s="62"/>
      <c r="C149" s="60"/>
      <c r="D149" s="60"/>
      <c r="E149" s="61"/>
      <c r="F149" s="61"/>
      <c r="G149" s="61"/>
      <c r="H149" s="61"/>
      <c r="I149" s="61"/>
      <c r="J149" s="61"/>
      <c r="K149" s="61"/>
      <c r="L149" s="61"/>
      <c r="M149" s="61"/>
      <c r="N149" s="61"/>
    </row>
    <row r="150" spans="1:19" ht="15" customHeight="1" thickBot="1" x14ac:dyDescent="0.3">
      <c r="A150" s="27"/>
      <c r="B150" s="106"/>
      <c r="C150" s="106"/>
      <c r="D150" s="106"/>
      <c r="E150" s="106"/>
      <c r="F150" s="106"/>
      <c r="G150" s="106"/>
      <c r="H150" s="106"/>
      <c r="I150" s="106"/>
      <c r="J150" s="106"/>
      <c r="K150" s="107" t="s">
        <v>197</v>
      </c>
      <c r="L150" s="106" t="s">
        <v>189</v>
      </c>
      <c r="M150" s="106" t="s">
        <v>196</v>
      </c>
      <c r="N150" s="106" t="s">
        <v>408</v>
      </c>
      <c r="O150" s="30"/>
    </row>
    <row r="151" spans="1:19" ht="15" customHeight="1" x14ac:dyDescent="0.25">
      <c r="A151" s="27"/>
      <c r="B151" s="68" t="s">
        <v>233</v>
      </c>
      <c r="C151" s="68"/>
      <c r="D151" s="68"/>
      <c r="E151" s="68"/>
      <c r="F151" s="68"/>
      <c r="G151" s="68"/>
      <c r="H151" s="68"/>
      <c r="I151" s="68"/>
      <c r="J151" s="68"/>
      <c r="K151" s="211" t="s">
        <v>207</v>
      </c>
      <c r="L151" s="294">
        <v>1</v>
      </c>
      <c r="M151" s="294">
        <v>1</v>
      </c>
      <c r="N151" s="326">
        <v>1</v>
      </c>
      <c r="S151" s="208"/>
    </row>
    <row r="152" spans="1:19" ht="15" customHeight="1" x14ac:dyDescent="0.25">
      <c r="A152" s="27"/>
      <c r="B152" s="69" t="s">
        <v>258</v>
      </c>
      <c r="C152" s="139"/>
      <c r="D152" s="139"/>
      <c r="E152" s="139"/>
      <c r="F152" s="139"/>
      <c r="G152" s="139"/>
      <c r="H152" s="139"/>
      <c r="I152" s="139"/>
      <c r="J152" s="139"/>
      <c r="K152" s="81" t="s">
        <v>200</v>
      </c>
      <c r="L152" s="300">
        <v>0</v>
      </c>
      <c r="M152" s="300">
        <v>0</v>
      </c>
      <c r="N152" s="301">
        <v>0</v>
      </c>
      <c r="S152" s="208"/>
    </row>
    <row r="153" spans="1:19" ht="15" customHeight="1" x14ac:dyDescent="0.25">
      <c r="A153" s="27"/>
      <c r="B153" s="69" t="s">
        <v>259</v>
      </c>
      <c r="C153" s="139"/>
      <c r="D153" s="139"/>
      <c r="E153" s="139"/>
      <c r="F153" s="139"/>
      <c r="G153" s="139"/>
      <c r="H153" s="139"/>
      <c r="I153" s="139"/>
      <c r="J153" s="139"/>
      <c r="K153" s="81" t="s">
        <v>200</v>
      </c>
      <c r="L153" s="300">
        <v>0</v>
      </c>
      <c r="M153" s="300">
        <v>0</v>
      </c>
      <c r="N153" s="301">
        <v>0</v>
      </c>
      <c r="S153" s="208"/>
    </row>
    <row r="154" spans="1:19" ht="15" customHeight="1" x14ac:dyDescent="0.25">
      <c r="A154" s="27"/>
      <c r="B154" s="429" t="s">
        <v>288</v>
      </c>
      <c r="C154" s="429"/>
      <c r="D154" s="429"/>
      <c r="E154" s="429"/>
      <c r="F154" s="429"/>
      <c r="G154" s="429"/>
      <c r="H154" s="429"/>
      <c r="I154" s="429"/>
      <c r="J154" s="429"/>
      <c r="K154" s="140" t="s">
        <v>200</v>
      </c>
      <c r="L154" s="311">
        <v>0</v>
      </c>
      <c r="M154" s="311">
        <v>0</v>
      </c>
      <c r="N154" s="312">
        <v>0</v>
      </c>
      <c r="S154" s="208"/>
    </row>
    <row r="155" spans="1:19" ht="15" customHeight="1" x14ac:dyDescent="0.25">
      <c r="A155" s="27"/>
      <c r="B155" s="429" t="s">
        <v>431</v>
      </c>
      <c r="C155" s="429"/>
      <c r="D155" s="429"/>
      <c r="E155" s="429"/>
      <c r="F155" s="429"/>
      <c r="G155" s="429"/>
      <c r="H155" s="429"/>
      <c r="I155" s="429"/>
      <c r="J155" s="429"/>
      <c r="K155" s="140" t="s">
        <v>200</v>
      </c>
      <c r="L155" s="311">
        <v>0</v>
      </c>
      <c r="M155" s="311">
        <v>0</v>
      </c>
      <c r="N155" s="312">
        <v>0</v>
      </c>
    </row>
    <row r="156" spans="1:19" ht="15" customHeight="1" x14ac:dyDescent="0.25">
      <c r="A156" s="27"/>
      <c r="B156" s="429" t="s">
        <v>432</v>
      </c>
      <c r="C156" s="429"/>
      <c r="D156" s="429"/>
      <c r="E156" s="429"/>
      <c r="F156" s="429"/>
      <c r="G156" s="429"/>
      <c r="H156" s="429"/>
      <c r="I156" s="429"/>
      <c r="J156" s="429"/>
      <c r="K156" s="140" t="s">
        <v>200</v>
      </c>
      <c r="L156" s="311">
        <v>0</v>
      </c>
      <c r="M156" s="311">
        <v>0</v>
      </c>
      <c r="N156" s="312">
        <v>0</v>
      </c>
    </row>
    <row r="157" spans="1:19" ht="30" customHeight="1" x14ac:dyDescent="0.25">
      <c r="B157" s="148">
        <v>1</v>
      </c>
      <c r="C157" s="435" t="s">
        <v>342</v>
      </c>
      <c r="D157" s="435"/>
      <c r="E157" s="435"/>
      <c r="F157" s="435"/>
      <c r="G157" s="435"/>
      <c r="H157" s="435"/>
      <c r="I157" s="435"/>
      <c r="J157" s="435"/>
      <c r="K157" s="435"/>
      <c r="L157" s="435"/>
      <c r="M157" s="435"/>
      <c r="N157" s="435"/>
      <c r="O157" s="41"/>
    </row>
    <row r="158" spans="1:19" ht="15" customHeight="1" x14ac:dyDescent="0.25">
      <c r="B158" s="148"/>
      <c r="C158" s="150"/>
      <c r="D158" s="150"/>
      <c r="E158" s="150"/>
      <c r="F158" s="150"/>
      <c r="G158" s="150"/>
      <c r="H158" s="150"/>
      <c r="I158" s="150"/>
      <c r="J158" s="150"/>
      <c r="K158" s="150"/>
      <c r="L158" s="150"/>
      <c r="M158" s="150"/>
      <c r="N158" s="42"/>
      <c r="O158" s="41"/>
    </row>
    <row r="159" spans="1:19" ht="15" customHeight="1" x14ac:dyDescent="0.25">
      <c r="B159" s="41"/>
      <c r="C159" s="41"/>
      <c r="D159" s="41"/>
      <c r="E159" s="41"/>
      <c r="F159" s="41"/>
      <c r="G159" s="41"/>
      <c r="H159" s="41"/>
      <c r="I159" s="41"/>
      <c r="J159" s="41"/>
      <c r="K159" s="41"/>
      <c r="L159" s="41"/>
      <c r="M159" s="41"/>
      <c r="N159" s="41"/>
      <c r="R159" s="135"/>
    </row>
    <row r="160" spans="1:19" ht="20.399999999999999" x14ac:dyDescent="0.35">
      <c r="B160" s="60" t="s">
        <v>252</v>
      </c>
      <c r="R160" s="135"/>
    </row>
    <row r="161" spans="2:19" ht="20.100000000000001" customHeight="1" x14ac:dyDescent="0.3">
      <c r="B161" s="62" t="s">
        <v>309</v>
      </c>
    </row>
    <row r="162" spans="2:19" ht="20.100000000000001" customHeight="1" thickBot="1" x14ac:dyDescent="0.3">
      <c r="B162" s="106"/>
      <c r="C162" s="106"/>
      <c r="D162" s="106"/>
      <c r="E162" s="106"/>
      <c r="F162" s="106"/>
      <c r="G162" s="106"/>
      <c r="H162" s="106"/>
      <c r="I162" s="106"/>
      <c r="J162" s="106"/>
      <c r="K162" s="107" t="s">
        <v>197</v>
      </c>
      <c r="L162" s="106" t="s">
        <v>189</v>
      </c>
      <c r="M162" s="106" t="s">
        <v>196</v>
      </c>
      <c r="N162" s="106" t="s">
        <v>408</v>
      </c>
    </row>
    <row r="163" spans="2:19" ht="15" customHeight="1" x14ac:dyDescent="0.25">
      <c r="B163" s="91" t="s">
        <v>283</v>
      </c>
      <c r="C163" s="91"/>
      <c r="D163" s="91"/>
      <c r="E163" s="91"/>
      <c r="F163" s="91"/>
      <c r="G163" s="91"/>
      <c r="H163" s="91"/>
      <c r="I163" s="91"/>
      <c r="J163" s="91"/>
      <c r="K163" s="138" t="s">
        <v>255</v>
      </c>
      <c r="L163" s="265">
        <v>14.5</v>
      </c>
      <c r="M163" s="265">
        <v>13.4</v>
      </c>
      <c r="N163" s="295">
        <v>22.7</v>
      </c>
    </row>
    <row r="164" spans="2:19" ht="15" customHeight="1" x14ac:dyDescent="0.25">
      <c r="B164" s="100"/>
      <c r="C164" s="100" t="s">
        <v>253</v>
      </c>
      <c r="D164" s="100"/>
      <c r="E164" s="100"/>
      <c r="F164" s="100"/>
      <c r="G164" s="100"/>
      <c r="H164" s="100"/>
      <c r="I164" s="100"/>
      <c r="J164" s="100"/>
      <c r="K164" s="138" t="s">
        <v>255</v>
      </c>
      <c r="L164" s="279">
        <v>3</v>
      </c>
      <c r="M164" s="279">
        <v>5.3</v>
      </c>
      <c r="N164" s="296">
        <v>11.6</v>
      </c>
    </row>
    <row r="165" spans="2:19" ht="15" customHeight="1" x14ac:dyDescent="0.25">
      <c r="B165" s="100"/>
      <c r="C165" s="100" t="s">
        <v>240</v>
      </c>
      <c r="D165" s="100"/>
      <c r="E165" s="100"/>
      <c r="F165" s="100"/>
      <c r="G165" s="100"/>
      <c r="H165" s="100"/>
      <c r="I165" s="100"/>
      <c r="J165" s="100"/>
      <c r="K165" s="138" t="s">
        <v>255</v>
      </c>
      <c r="L165" s="279">
        <v>4.5</v>
      </c>
      <c r="M165" s="279">
        <v>4.9000000000000004</v>
      </c>
      <c r="N165" s="296">
        <v>7.6</v>
      </c>
    </row>
    <row r="166" spans="2:19" ht="15" customHeight="1" x14ac:dyDescent="0.25">
      <c r="B166" s="100"/>
      <c r="C166" s="100" t="s">
        <v>239</v>
      </c>
      <c r="D166" s="100"/>
      <c r="E166" s="100"/>
      <c r="F166" s="100"/>
      <c r="G166" s="100"/>
      <c r="H166" s="100"/>
      <c r="I166" s="100"/>
      <c r="J166" s="100"/>
      <c r="K166" s="138" t="s">
        <v>255</v>
      </c>
      <c r="L166" s="279">
        <v>7</v>
      </c>
      <c r="M166" s="279">
        <v>3.2</v>
      </c>
      <c r="N166" s="296">
        <v>3.5</v>
      </c>
    </row>
    <row r="167" spans="2:19" ht="20.100000000000001" customHeight="1" x14ac:dyDescent="0.25">
      <c r="B167" s="100"/>
      <c r="C167" s="100"/>
      <c r="D167" s="100"/>
      <c r="E167" s="100"/>
      <c r="F167" s="100"/>
      <c r="G167" s="100"/>
      <c r="H167" s="100"/>
      <c r="I167" s="100"/>
      <c r="J167" s="100"/>
      <c r="K167" s="100"/>
      <c r="L167" s="137"/>
      <c r="M167" s="137"/>
      <c r="N167" s="237"/>
    </row>
    <row r="168" spans="2:19" ht="15" customHeight="1" x14ac:dyDescent="0.25">
      <c r="B168" s="91" t="s">
        <v>282</v>
      </c>
      <c r="C168" s="91"/>
      <c r="D168" s="91"/>
      <c r="E168" s="91"/>
      <c r="F168" s="91"/>
      <c r="G168" s="91"/>
      <c r="H168" s="91"/>
      <c r="I168" s="91"/>
      <c r="J168" s="91"/>
      <c r="K168" s="81" t="s">
        <v>200</v>
      </c>
      <c r="L168" s="300">
        <v>0.31</v>
      </c>
      <c r="M168" s="300">
        <v>0.2</v>
      </c>
      <c r="N168" s="307">
        <v>0.24</v>
      </c>
    </row>
    <row r="169" spans="2:19" ht="15" customHeight="1" x14ac:dyDescent="0.25">
      <c r="B169" s="100"/>
      <c r="C169" s="100" t="s">
        <v>532</v>
      </c>
      <c r="D169" s="100"/>
      <c r="E169" s="100"/>
      <c r="F169" s="100"/>
      <c r="G169" s="100"/>
      <c r="H169" s="100"/>
      <c r="I169" s="100"/>
      <c r="J169" s="100"/>
      <c r="K169" s="81" t="s">
        <v>200</v>
      </c>
      <c r="L169" s="300">
        <v>0.21</v>
      </c>
      <c r="M169" s="300">
        <v>0.24</v>
      </c>
      <c r="N169" s="307">
        <v>0.05</v>
      </c>
    </row>
    <row r="170" spans="2:19" ht="15" customHeight="1" x14ac:dyDescent="0.25">
      <c r="B170" s="100"/>
      <c r="C170" s="100" t="s">
        <v>240</v>
      </c>
      <c r="D170" s="100"/>
      <c r="E170" s="100"/>
      <c r="F170" s="100"/>
      <c r="G170" s="100"/>
      <c r="H170" s="100"/>
      <c r="I170" s="100"/>
      <c r="J170" s="100"/>
      <c r="K170" s="81" t="s">
        <v>200</v>
      </c>
      <c r="L170" s="300">
        <v>0.3</v>
      </c>
      <c r="M170" s="300">
        <v>0.3</v>
      </c>
      <c r="N170" s="307">
        <v>0.28000000000000003</v>
      </c>
    </row>
    <row r="171" spans="2:19" ht="15" customHeight="1" x14ac:dyDescent="0.25">
      <c r="B171" s="100"/>
      <c r="C171" s="100" t="s">
        <v>533</v>
      </c>
      <c r="D171" s="100"/>
      <c r="E171" s="100"/>
      <c r="F171" s="100"/>
      <c r="G171" s="100"/>
      <c r="H171" s="100"/>
      <c r="I171" s="100"/>
      <c r="J171" s="100"/>
      <c r="K171" s="81" t="s">
        <v>200</v>
      </c>
      <c r="L171" s="300">
        <v>0.76</v>
      </c>
      <c r="M171" s="300">
        <v>-0.23</v>
      </c>
      <c r="N171" s="307">
        <v>0.28999999999999998</v>
      </c>
    </row>
    <row r="172" spans="2:19" ht="20.100000000000001" customHeight="1" x14ac:dyDescent="0.25">
      <c r="B172" s="100"/>
      <c r="C172" s="100"/>
      <c r="D172" s="100"/>
      <c r="E172" s="100"/>
      <c r="F172" s="100"/>
      <c r="G172" s="100"/>
      <c r="H172" s="100"/>
      <c r="I172" s="100"/>
      <c r="J172" s="100"/>
      <c r="K172" s="100"/>
      <c r="L172" s="70"/>
      <c r="M172" s="70"/>
      <c r="N172" s="236"/>
    </row>
    <row r="173" spans="2:19" ht="15" customHeight="1" x14ac:dyDescent="0.25">
      <c r="B173" s="100" t="s">
        <v>534</v>
      </c>
      <c r="C173" s="100"/>
      <c r="D173" s="100"/>
      <c r="E173" s="100"/>
      <c r="F173" s="100"/>
      <c r="G173" s="100"/>
      <c r="H173" s="100"/>
      <c r="I173" s="100"/>
      <c r="J173" s="91"/>
      <c r="K173" s="138" t="s">
        <v>255</v>
      </c>
      <c r="L173" s="279">
        <v>18.399999999999999</v>
      </c>
      <c r="M173" s="279">
        <v>18.899999999999999</v>
      </c>
      <c r="N173" s="296">
        <v>19.3</v>
      </c>
      <c r="R173" s="136"/>
      <c r="S173" s="136"/>
    </row>
    <row r="174" spans="2:19" ht="15.6" x14ac:dyDescent="0.25">
      <c r="B174" s="238">
        <v>1</v>
      </c>
      <c r="C174" s="434" t="s">
        <v>531</v>
      </c>
      <c r="D174" s="434"/>
      <c r="E174" s="434"/>
      <c r="F174" s="434"/>
      <c r="G174" s="434"/>
      <c r="H174" s="434"/>
      <c r="I174" s="434"/>
      <c r="J174" s="434"/>
      <c r="K174" s="434"/>
      <c r="L174" s="434"/>
      <c r="M174" s="434"/>
      <c r="N174" s="434"/>
    </row>
    <row r="175" spans="2:19" ht="48.6" customHeight="1" x14ac:dyDescent="0.25">
      <c r="B175" s="238">
        <v>2</v>
      </c>
      <c r="C175" s="438" t="s">
        <v>530</v>
      </c>
      <c r="D175" s="438"/>
      <c r="E175" s="438"/>
      <c r="F175" s="438"/>
      <c r="G175" s="438"/>
      <c r="H175" s="438"/>
      <c r="I175" s="438"/>
      <c r="J175" s="438"/>
      <c r="K175" s="438"/>
      <c r="L175" s="438"/>
      <c r="M175" s="438"/>
      <c r="N175" s="438"/>
    </row>
    <row r="176" spans="2:19" s="408" customFormat="1" ht="14.25" customHeight="1" x14ac:dyDescent="0.25">
      <c r="B176" s="409">
        <v>3</v>
      </c>
      <c r="C176" s="410" t="s">
        <v>278</v>
      </c>
    </row>
    <row r="177" spans="2:14" s="408" customFormat="1" ht="14.25" customHeight="1" x14ac:dyDescent="0.25"/>
    <row r="178" spans="2:14" ht="20.100000000000001" customHeight="1" x14ac:dyDescent="0.35">
      <c r="B178" s="60" t="s">
        <v>458</v>
      </c>
    </row>
    <row r="179" spans="2:14" ht="45" customHeight="1" x14ac:dyDescent="0.25">
      <c r="B179" s="433" t="s">
        <v>459</v>
      </c>
      <c r="C179" s="433"/>
      <c r="D179" s="433"/>
      <c r="E179" s="433"/>
      <c r="F179" s="433"/>
      <c r="G179" s="433"/>
      <c r="H179" s="433"/>
      <c r="I179" s="433"/>
      <c r="J179" s="433"/>
      <c r="K179" s="433"/>
      <c r="L179" s="433"/>
      <c r="M179" s="433"/>
      <c r="N179" s="433"/>
    </row>
    <row r="180" spans="2:14" ht="30" customHeight="1" x14ac:dyDescent="0.25">
      <c r="B180" s="433" t="s">
        <v>460</v>
      </c>
      <c r="C180" s="433"/>
      <c r="D180" s="433"/>
      <c r="E180" s="433"/>
      <c r="F180" s="433"/>
      <c r="G180" s="433"/>
      <c r="H180" s="433"/>
      <c r="I180" s="433"/>
      <c r="J180" s="433"/>
      <c r="K180" s="433"/>
      <c r="L180" s="433"/>
      <c r="M180" s="433"/>
      <c r="N180" s="433"/>
    </row>
    <row r="181" spans="2:14" ht="45" customHeight="1" x14ac:dyDescent="0.25">
      <c r="B181" s="433" t="s">
        <v>461</v>
      </c>
      <c r="C181" s="433"/>
      <c r="D181" s="433"/>
      <c r="E181" s="433"/>
      <c r="F181" s="433"/>
      <c r="G181" s="433"/>
      <c r="H181" s="433"/>
      <c r="I181" s="433"/>
      <c r="J181" s="433"/>
      <c r="K181" s="433"/>
      <c r="L181" s="433"/>
      <c r="M181" s="433"/>
      <c r="N181" s="433"/>
    </row>
    <row r="182" spans="2:14" ht="30" customHeight="1" x14ac:dyDescent="0.25">
      <c r="B182" s="433" t="s">
        <v>462</v>
      </c>
      <c r="C182" s="433"/>
      <c r="D182" s="433"/>
      <c r="E182" s="433"/>
      <c r="F182" s="433"/>
      <c r="G182" s="433"/>
      <c r="H182" s="433"/>
      <c r="I182" s="433"/>
      <c r="J182" s="433"/>
      <c r="K182" s="433"/>
      <c r="L182" s="433"/>
      <c r="M182" s="433"/>
      <c r="N182" s="433"/>
    </row>
    <row r="183" spans="2:14" ht="14.25" customHeight="1" x14ac:dyDescent="0.25"/>
  </sheetData>
  <sheetProtection algorithmName="SHA-512" hashValue="v72XUqOGSrN1vxWvsbHjUz/bBYRhcutGkOiyZtG2UjRigTS30/YZRoEd0WtuJjpwEuvylTfHfkpI06f0lE+/WQ==" saltValue="KHIygKHQiAz22SQ1KbcZSQ==" spinCount="100000" sheet="1" objects="1" scenarios="1"/>
  <mergeCells count="17">
    <mergeCell ref="B179:N179"/>
    <mergeCell ref="B180:N180"/>
    <mergeCell ref="B181:N181"/>
    <mergeCell ref="B182:N182"/>
    <mergeCell ref="B105:N105"/>
    <mergeCell ref="B148:N148"/>
    <mergeCell ref="C174:N174"/>
    <mergeCell ref="C157:N157"/>
    <mergeCell ref="C119:N119"/>
    <mergeCell ref="C120:N120"/>
    <mergeCell ref="C175:N175"/>
    <mergeCell ref="B19:S19"/>
    <mergeCell ref="B155:J155"/>
    <mergeCell ref="B156:J156"/>
    <mergeCell ref="H24:J24"/>
    <mergeCell ref="K24:O24"/>
    <mergeCell ref="B154:J154"/>
  </mergeCells>
  <phoneticPr fontId="2" type="noConversion"/>
  <pageMargins left="0.70866141732283472" right="0.70866141732283472" top="0.74803149606299213" bottom="0.74803149606299213" header="0.31496062992125984" footer="0.31496062992125984"/>
  <pageSetup scale="41" fitToHeight="30" orientation="portrait" r:id="rId1"/>
  <rowBreaks count="2" manualBreakCount="2">
    <brk id="81" max="19" man="1"/>
    <brk id="142"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F06C4-6578-4385-B7FF-F68AA62AA025}">
  <sheetPr>
    <pageSetUpPr fitToPage="1"/>
  </sheetPr>
  <dimension ref="A1:AC147"/>
  <sheetViews>
    <sheetView showGridLines="0" zoomScaleNormal="100" workbookViewId="0"/>
  </sheetViews>
  <sheetFormatPr defaultColWidth="0" defaultRowHeight="0" customHeight="1" zeroHeight="1" x14ac:dyDescent="0.25"/>
  <cols>
    <col min="1" max="2" width="2.77734375" style="6" customWidth="1"/>
    <col min="3" max="20" width="10.77734375" style="6" customWidth="1"/>
    <col min="21" max="21" width="6.77734375" style="6" customWidth="1"/>
    <col min="22" max="22" width="10.77734375" style="6" customWidth="1"/>
    <col min="23" max="29" width="0" style="6" hidden="1" customWidth="1"/>
    <col min="30" max="16384" width="10.77734375" style="6" hidden="1"/>
  </cols>
  <sheetData>
    <row r="1" spans="1:21" ht="15" customHeight="1" x14ac:dyDescent="0.25"/>
    <row r="2" spans="1:21" ht="15" customHeight="1" x14ac:dyDescent="0.25"/>
    <row r="3" spans="1:21" ht="15" customHeight="1" x14ac:dyDescent="0.25"/>
    <row r="4" spans="1:21" ht="15" customHeight="1" x14ac:dyDescent="0.25"/>
    <row r="5" spans="1:21" ht="15" customHeight="1" x14ac:dyDescent="0.25"/>
    <row r="6" spans="1:21" ht="15" customHeight="1" x14ac:dyDescent="0.25"/>
    <row r="7" spans="1:21" ht="15" customHeight="1" x14ac:dyDescent="0.25"/>
    <row r="8" spans="1:21" ht="15" customHeight="1" x14ac:dyDescent="0.25"/>
    <row r="9" spans="1:21" ht="15" customHeight="1" x14ac:dyDescent="0.25"/>
    <row r="10" spans="1:21" ht="15" customHeight="1" x14ac:dyDescent="0.25"/>
    <row r="11" spans="1:21" ht="15" customHeight="1" x14ac:dyDescent="0.25"/>
    <row r="12" spans="1:21" ht="15" customHeight="1" x14ac:dyDescent="0.25"/>
    <row r="13" spans="1:21" ht="15" customHeight="1" x14ac:dyDescent="0.25"/>
    <row r="14" spans="1:21" ht="15" customHeight="1" x14ac:dyDescent="0.25"/>
    <row r="15" spans="1:21" ht="18" customHeight="1" x14ac:dyDescent="0.25"/>
    <row r="16" spans="1:21" ht="37.200000000000003" customHeight="1" x14ac:dyDescent="0.25">
      <c r="A16" s="17" t="s">
        <v>222</v>
      </c>
      <c r="B16" s="8"/>
      <c r="C16" s="8"/>
      <c r="D16" s="8"/>
      <c r="E16" s="8"/>
      <c r="F16" s="8"/>
      <c r="G16" s="8"/>
      <c r="H16" s="8"/>
      <c r="I16" s="8"/>
      <c r="J16" s="8"/>
      <c r="K16" s="8"/>
      <c r="L16" s="8"/>
      <c r="M16" s="8"/>
      <c r="N16" s="8"/>
      <c r="O16" s="8"/>
      <c r="P16" s="8"/>
      <c r="Q16" s="8"/>
      <c r="R16" s="8"/>
      <c r="S16" s="8"/>
      <c r="T16" s="8"/>
      <c r="U16" s="8"/>
    </row>
    <row r="17" spans="1:29" ht="15" customHeight="1" x14ac:dyDescent="0.25"/>
    <row r="18" spans="1:29" ht="20.100000000000001" customHeight="1" x14ac:dyDescent="0.35">
      <c r="B18" s="60" t="s">
        <v>103</v>
      </c>
    </row>
    <row r="19" spans="1:29" ht="20.100000000000001" customHeight="1" x14ac:dyDescent="0.3">
      <c r="B19" s="62" t="s">
        <v>279</v>
      </c>
    </row>
    <row r="20" spans="1:29" ht="30" customHeight="1" x14ac:dyDescent="0.25">
      <c r="B20" s="424" t="s">
        <v>267</v>
      </c>
      <c r="C20" s="424"/>
      <c r="D20" s="424"/>
      <c r="E20" s="424"/>
      <c r="F20" s="424"/>
      <c r="G20" s="424"/>
      <c r="H20" s="424"/>
      <c r="I20" s="424"/>
      <c r="J20" s="424"/>
      <c r="K20" s="424"/>
      <c r="L20" s="424"/>
      <c r="M20" s="424"/>
      <c r="N20" s="424"/>
      <c r="O20" s="424"/>
      <c r="P20" s="424"/>
      <c r="Q20" s="424"/>
      <c r="R20" s="424"/>
      <c r="S20" s="424"/>
      <c r="T20" s="424"/>
      <c r="U20" s="424"/>
      <c r="V20" s="66"/>
      <c r="W20" s="66"/>
      <c r="X20" s="66"/>
      <c r="Y20" s="66"/>
      <c r="Z20" s="66"/>
      <c r="AA20" s="66"/>
      <c r="AB20" s="66"/>
      <c r="AC20" s="21"/>
    </row>
    <row r="21" spans="1:29" ht="15" customHeight="1" x14ac:dyDescent="0.25">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row>
    <row r="22" spans="1:29" ht="20.100000000000001" customHeight="1" x14ac:dyDescent="0.35">
      <c r="B22" s="60" t="s">
        <v>316</v>
      </c>
    </row>
    <row r="23" spans="1:29" ht="20.100000000000001" customHeight="1" x14ac:dyDescent="0.3">
      <c r="B23" s="62" t="s">
        <v>308</v>
      </c>
    </row>
    <row r="24" spans="1:29" ht="20.100000000000001" customHeight="1" x14ac:dyDescent="0.35">
      <c r="B24" s="62" t="s">
        <v>310</v>
      </c>
      <c r="C24" s="7"/>
      <c r="D24" s="7"/>
      <c r="E24" s="7"/>
      <c r="F24" s="7"/>
      <c r="G24" s="7"/>
      <c r="H24" s="7"/>
      <c r="I24" s="7"/>
      <c r="J24" s="7"/>
      <c r="K24" s="7"/>
      <c r="L24" s="7"/>
      <c r="M24" s="7"/>
      <c r="N24" s="7"/>
      <c r="O24" s="7"/>
      <c r="P24" s="7"/>
      <c r="Q24" s="7"/>
      <c r="R24" s="7"/>
      <c r="T24" s="7"/>
      <c r="U24" s="7"/>
      <c r="V24" s="7"/>
      <c r="W24" s="7"/>
      <c r="X24" s="7"/>
      <c r="Y24" s="7"/>
      <c r="Z24" s="7"/>
      <c r="AA24" s="7"/>
      <c r="AB24" s="7"/>
      <c r="AC24" s="7"/>
    </row>
    <row r="25" spans="1:29" ht="15" customHeight="1" thickBot="1" x14ac:dyDescent="0.3">
      <c r="A25" s="26"/>
      <c r="B25" s="119"/>
      <c r="C25" s="119"/>
      <c r="D25" s="119"/>
      <c r="E25" s="119"/>
      <c r="F25" s="119"/>
      <c r="G25" s="119"/>
      <c r="H25" s="119"/>
      <c r="I25" s="119"/>
      <c r="J25" s="119"/>
      <c r="K25" s="119"/>
      <c r="L25" s="119"/>
      <c r="M25" s="119"/>
      <c r="N25" s="73"/>
      <c r="O25" s="73" t="s">
        <v>197</v>
      </c>
      <c r="P25" s="72" t="s">
        <v>189</v>
      </c>
      <c r="Q25" s="72" t="s">
        <v>196</v>
      </c>
      <c r="R25" s="72" t="s">
        <v>408</v>
      </c>
      <c r="S25" s="33"/>
      <c r="T25" s="33"/>
      <c r="U25" s="34"/>
      <c r="V25" s="33"/>
      <c r="W25" s="33"/>
      <c r="X25" s="33"/>
      <c r="Y25" s="33"/>
      <c r="Z25" s="33"/>
      <c r="AA25" s="33"/>
      <c r="AB25" s="33"/>
      <c r="AC25" s="19"/>
    </row>
    <row r="26" spans="1:29" ht="20.100000000000001" customHeight="1" x14ac:dyDescent="0.25">
      <c r="B26" s="134" t="s">
        <v>223</v>
      </c>
      <c r="C26" s="36"/>
      <c r="D26" s="36"/>
      <c r="E26" s="36"/>
      <c r="F26" s="36"/>
      <c r="G26" s="36"/>
      <c r="H26" s="36"/>
      <c r="I26" s="36"/>
      <c r="J26" s="36"/>
      <c r="K26" s="36"/>
      <c r="L26" s="36"/>
      <c r="M26" s="36"/>
      <c r="N26" s="82"/>
      <c r="O26" s="82"/>
      <c r="P26" s="83"/>
      <c r="Q26" s="83"/>
      <c r="R26" s="35"/>
      <c r="S26" s="35"/>
      <c r="T26" s="35"/>
      <c r="U26" s="35"/>
      <c r="V26" s="35"/>
      <c r="W26" s="35"/>
      <c r="X26" s="35"/>
      <c r="Y26" s="35"/>
      <c r="Z26" s="35"/>
      <c r="AA26" s="35"/>
      <c r="AB26" s="35"/>
    </row>
    <row r="27" spans="1:29" ht="15" customHeight="1" x14ac:dyDescent="0.25">
      <c r="B27" s="104" t="s">
        <v>236</v>
      </c>
      <c r="C27" s="104"/>
      <c r="D27" s="104"/>
      <c r="E27" s="104"/>
      <c r="F27" s="104"/>
      <c r="G27" s="104"/>
      <c r="H27" s="104"/>
      <c r="I27" s="104"/>
      <c r="J27" s="104"/>
      <c r="K27" s="104"/>
      <c r="L27" s="104"/>
      <c r="M27" s="104"/>
      <c r="N27" s="93"/>
      <c r="O27" s="93" t="s">
        <v>207</v>
      </c>
      <c r="P27" s="282">
        <v>1</v>
      </c>
      <c r="Q27" s="282">
        <v>1</v>
      </c>
      <c r="R27" s="288">
        <v>1</v>
      </c>
      <c r="S27" s="35"/>
      <c r="T27" s="35"/>
      <c r="U27" s="35"/>
      <c r="V27" s="35"/>
      <c r="W27" s="35"/>
      <c r="X27" s="35"/>
      <c r="Y27" s="35"/>
      <c r="Z27" s="35"/>
      <c r="AA27" s="35"/>
      <c r="AB27" s="35"/>
    </row>
    <row r="28" spans="1:29" ht="15" customHeight="1" x14ac:dyDescent="0.25">
      <c r="B28" s="104" t="s">
        <v>337</v>
      </c>
      <c r="C28" s="104"/>
      <c r="D28" s="104"/>
      <c r="E28" s="104"/>
      <c r="F28" s="104"/>
      <c r="G28" s="104"/>
      <c r="H28" s="104"/>
      <c r="I28" s="104"/>
      <c r="J28" s="104"/>
      <c r="K28" s="104"/>
      <c r="L28" s="104"/>
      <c r="M28" s="104"/>
      <c r="N28" s="93"/>
      <c r="O28" s="93" t="s">
        <v>207</v>
      </c>
      <c r="P28" s="282">
        <v>0</v>
      </c>
      <c r="Q28" s="282">
        <v>0</v>
      </c>
      <c r="R28" s="288">
        <v>0</v>
      </c>
      <c r="S28" s="35"/>
      <c r="T28" s="35"/>
      <c r="U28" s="35"/>
      <c r="V28" s="35"/>
      <c r="W28" s="35"/>
      <c r="X28" s="35"/>
      <c r="Y28" s="35"/>
      <c r="Z28" s="35"/>
      <c r="AA28" s="35"/>
      <c r="AB28" s="35"/>
    </row>
    <row r="29" spans="1:29" ht="15" customHeight="1" x14ac:dyDescent="0.25">
      <c r="B29" s="84"/>
      <c r="C29" s="43"/>
      <c r="D29" s="36"/>
      <c r="E29" s="36"/>
      <c r="F29" s="36"/>
      <c r="G29" s="36"/>
      <c r="H29" s="36"/>
      <c r="I29" s="36"/>
      <c r="J29" s="36"/>
      <c r="K29" s="36"/>
      <c r="L29" s="36"/>
      <c r="M29" s="36"/>
      <c r="N29" s="82"/>
      <c r="O29" s="82"/>
      <c r="P29" s="248"/>
      <c r="Q29" s="248"/>
      <c r="R29" s="249"/>
      <c r="S29" s="35"/>
      <c r="T29" s="35"/>
      <c r="U29" s="35"/>
      <c r="V29" s="35"/>
      <c r="W29" s="35"/>
      <c r="X29" s="35"/>
      <c r="Y29" s="35"/>
      <c r="Z29" s="35"/>
      <c r="AA29" s="35"/>
      <c r="AB29" s="35"/>
    </row>
    <row r="30" spans="1:29" ht="20.100000000000001" customHeight="1" x14ac:dyDescent="0.25">
      <c r="B30" s="133" t="s">
        <v>224</v>
      </c>
      <c r="C30" s="112"/>
      <c r="D30" s="36"/>
      <c r="E30" s="36"/>
      <c r="F30" s="36"/>
      <c r="G30" s="36"/>
      <c r="H30" s="36"/>
      <c r="I30" s="36"/>
      <c r="J30" s="36"/>
      <c r="K30" s="36"/>
      <c r="L30" s="36"/>
      <c r="M30" s="36"/>
      <c r="N30" s="82"/>
      <c r="O30" s="82"/>
      <c r="P30" s="248"/>
      <c r="Q30" s="248"/>
      <c r="R30" s="249"/>
      <c r="S30" s="35"/>
      <c r="T30" s="35"/>
      <c r="U30" s="35"/>
      <c r="V30" s="35"/>
      <c r="W30" s="35"/>
      <c r="X30" s="35"/>
      <c r="Y30" s="35"/>
      <c r="Z30" s="35"/>
      <c r="AA30" s="35"/>
      <c r="AB30" s="35"/>
    </row>
    <row r="31" spans="1:29" ht="15" customHeight="1" x14ac:dyDescent="0.25">
      <c r="B31" s="100" t="s">
        <v>231</v>
      </c>
      <c r="C31" s="115"/>
      <c r="D31" s="100"/>
      <c r="E31" s="100"/>
      <c r="F31" s="100"/>
      <c r="G31" s="100"/>
      <c r="H31" s="100"/>
      <c r="I31" s="100"/>
      <c r="J31" s="100"/>
      <c r="K31" s="100"/>
      <c r="L31" s="100"/>
      <c r="M31" s="100"/>
      <c r="N31" s="93"/>
      <c r="O31" s="93" t="s">
        <v>207</v>
      </c>
      <c r="P31" s="282">
        <v>0</v>
      </c>
      <c r="Q31" s="282">
        <v>0</v>
      </c>
      <c r="R31" s="288">
        <v>0</v>
      </c>
      <c r="T31" s="35"/>
      <c r="U31" s="35"/>
      <c r="V31" s="48"/>
      <c r="W31" s="35"/>
      <c r="X31" s="35"/>
      <c r="Y31" s="35"/>
      <c r="Z31" s="35"/>
      <c r="AA31" s="35"/>
      <c r="AB31" s="35"/>
    </row>
    <row r="32" spans="1:29" ht="15" customHeight="1" x14ac:dyDescent="0.25">
      <c r="B32" s="100" t="s">
        <v>232</v>
      </c>
      <c r="C32" s="115"/>
      <c r="D32" s="100"/>
      <c r="E32" s="100"/>
      <c r="F32" s="100"/>
      <c r="G32" s="100"/>
      <c r="H32" s="100"/>
      <c r="I32" s="100"/>
      <c r="J32" s="100"/>
      <c r="K32" s="100"/>
      <c r="L32" s="100"/>
      <c r="M32" s="100"/>
      <c r="N32" s="93"/>
      <c r="O32" s="93" t="s">
        <v>207</v>
      </c>
      <c r="P32" s="282">
        <v>0</v>
      </c>
      <c r="Q32" s="282">
        <v>0</v>
      </c>
      <c r="R32" s="288">
        <v>0</v>
      </c>
      <c r="S32" s="35"/>
      <c r="T32" s="35"/>
      <c r="U32" s="35"/>
      <c r="V32" s="207"/>
      <c r="W32" s="35"/>
      <c r="X32" s="35"/>
      <c r="Y32" s="35"/>
      <c r="Z32" s="35"/>
      <c r="AA32" s="35"/>
      <c r="AB32" s="35"/>
    </row>
    <row r="33" spans="2:28" ht="15" customHeight="1" x14ac:dyDescent="0.25">
      <c r="B33" s="116" t="s">
        <v>230</v>
      </c>
      <c r="C33" s="116"/>
      <c r="D33" s="116"/>
      <c r="E33" s="116"/>
      <c r="F33" s="116"/>
      <c r="G33" s="116"/>
      <c r="H33" s="116"/>
      <c r="I33" s="116"/>
      <c r="J33" s="116"/>
      <c r="K33" s="116"/>
      <c r="L33" s="116"/>
      <c r="M33" s="116"/>
      <c r="N33" s="93"/>
      <c r="O33" s="93" t="s">
        <v>207</v>
      </c>
      <c r="P33" s="282">
        <v>0</v>
      </c>
      <c r="Q33" s="282">
        <v>0</v>
      </c>
      <c r="R33" s="288">
        <v>0</v>
      </c>
      <c r="S33" s="35"/>
      <c r="T33" s="35"/>
      <c r="U33" s="35"/>
      <c r="V33" s="207"/>
      <c r="W33" s="35"/>
      <c r="X33" s="35"/>
      <c r="Y33" s="35"/>
      <c r="Z33" s="35"/>
      <c r="AA33" s="35"/>
      <c r="AB33" s="35"/>
    </row>
    <row r="34" spans="2:28" ht="15" customHeight="1" x14ac:dyDescent="0.25">
      <c r="B34" s="116" t="s">
        <v>275</v>
      </c>
      <c r="C34" s="116"/>
      <c r="D34" s="116"/>
      <c r="E34" s="116"/>
      <c r="F34" s="116"/>
      <c r="G34" s="116"/>
      <c r="H34" s="116"/>
      <c r="I34" s="116"/>
      <c r="J34" s="116"/>
      <c r="K34" s="116"/>
      <c r="L34" s="116"/>
      <c r="M34" s="116"/>
      <c r="N34" s="93"/>
      <c r="O34" s="93" t="s">
        <v>207</v>
      </c>
      <c r="P34" s="282">
        <v>0</v>
      </c>
      <c r="Q34" s="282">
        <v>0</v>
      </c>
      <c r="R34" s="288">
        <v>0</v>
      </c>
      <c r="S34" s="35"/>
      <c r="T34" s="35"/>
      <c r="U34" s="35"/>
      <c r="V34" s="207"/>
      <c r="W34" s="35"/>
      <c r="X34" s="35"/>
      <c r="Y34" s="35"/>
      <c r="Z34" s="35"/>
      <c r="AA34" s="35"/>
      <c r="AB34" s="35"/>
    </row>
    <row r="35" spans="2:28" ht="15" customHeight="1" x14ac:dyDescent="0.25">
      <c r="B35" s="116" t="s">
        <v>229</v>
      </c>
      <c r="C35" s="116"/>
      <c r="D35" s="116"/>
      <c r="E35" s="116"/>
      <c r="F35" s="116"/>
      <c r="G35" s="116"/>
      <c r="H35" s="116"/>
      <c r="I35" s="116"/>
      <c r="J35" s="116"/>
      <c r="K35" s="116"/>
      <c r="L35" s="116"/>
      <c r="M35" s="116"/>
      <c r="N35" s="93"/>
      <c r="O35" s="93" t="s">
        <v>207</v>
      </c>
      <c r="P35" s="282">
        <v>0</v>
      </c>
      <c r="Q35" s="282">
        <v>0</v>
      </c>
      <c r="R35" s="288">
        <v>0</v>
      </c>
      <c r="S35" s="35"/>
      <c r="T35" s="35"/>
      <c r="U35" s="35"/>
      <c r="V35" s="207"/>
      <c r="W35" s="35"/>
      <c r="X35" s="35"/>
      <c r="Y35" s="35"/>
      <c r="Z35" s="35"/>
      <c r="AA35" s="35"/>
      <c r="AB35" s="35"/>
    </row>
    <row r="36" spans="2:28" ht="15" customHeight="1" x14ac:dyDescent="0.25">
      <c r="B36" s="84"/>
      <c r="C36" s="84"/>
      <c r="D36" s="84"/>
      <c r="E36" s="84"/>
      <c r="F36" s="84"/>
      <c r="G36" s="84"/>
      <c r="H36" s="84"/>
      <c r="I36" s="84"/>
      <c r="J36" s="84"/>
      <c r="K36" s="84"/>
      <c r="L36" s="84"/>
      <c r="M36" s="84"/>
      <c r="N36" s="82"/>
      <c r="O36" s="82"/>
      <c r="P36" s="179"/>
      <c r="Q36" s="179"/>
      <c r="R36" s="35"/>
      <c r="S36" s="35"/>
      <c r="T36" s="35"/>
      <c r="U36" s="35"/>
      <c r="V36" s="35"/>
      <c r="W36" s="35"/>
      <c r="X36" s="35"/>
      <c r="Y36" s="35"/>
      <c r="Z36" s="35"/>
      <c r="AA36" s="35"/>
      <c r="AB36" s="35"/>
    </row>
    <row r="37" spans="2:28" ht="15" customHeight="1" x14ac:dyDescent="0.25">
      <c r="B37" s="132" t="s">
        <v>319</v>
      </c>
      <c r="C37" s="90"/>
      <c r="D37" s="90"/>
      <c r="E37" s="36"/>
      <c r="F37" s="36"/>
      <c r="G37" s="36"/>
      <c r="H37" s="36"/>
      <c r="I37" s="36"/>
      <c r="J37" s="36"/>
      <c r="K37" s="82"/>
      <c r="L37" s="92"/>
      <c r="N37" s="82"/>
      <c r="O37" s="82"/>
      <c r="P37" s="179"/>
      <c r="Q37" s="179"/>
      <c r="R37" s="35"/>
      <c r="S37" s="35"/>
      <c r="T37" s="35"/>
      <c r="U37" s="35"/>
      <c r="V37" s="35"/>
      <c r="W37" s="35"/>
      <c r="X37" s="35"/>
      <c r="Y37" s="35"/>
      <c r="Z37" s="35"/>
      <c r="AA37" s="35"/>
      <c r="AB37" s="35"/>
    </row>
    <row r="38" spans="2:28" ht="15" customHeight="1" x14ac:dyDescent="0.25">
      <c r="B38" s="104" t="s">
        <v>225</v>
      </c>
      <c r="C38" s="104"/>
      <c r="D38" s="104"/>
      <c r="E38" s="104"/>
      <c r="F38" s="104"/>
      <c r="G38" s="104"/>
      <c r="H38" s="104"/>
      <c r="I38" s="104"/>
      <c r="J38" s="104"/>
      <c r="K38" s="104"/>
      <c r="L38" s="104"/>
      <c r="M38" s="104"/>
      <c r="N38" s="93"/>
      <c r="O38" s="93" t="s">
        <v>200</v>
      </c>
      <c r="P38" s="245">
        <v>1</v>
      </c>
      <c r="Q38" s="300">
        <v>1</v>
      </c>
      <c r="R38" s="301">
        <v>1</v>
      </c>
      <c r="S38" s="35"/>
      <c r="T38" s="35"/>
      <c r="U38" s="35"/>
      <c r="V38" s="35"/>
      <c r="W38" s="35"/>
      <c r="X38" s="35"/>
      <c r="Y38" s="35"/>
      <c r="Z38" s="35"/>
      <c r="AA38" s="35"/>
      <c r="AB38" s="35"/>
    </row>
    <row r="39" spans="2:28" ht="15" customHeight="1" x14ac:dyDescent="0.25">
      <c r="B39" s="104" t="s">
        <v>226</v>
      </c>
      <c r="C39" s="104"/>
      <c r="D39" s="104"/>
      <c r="E39" s="104"/>
      <c r="F39" s="104"/>
      <c r="G39" s="104"/>
      <c r="H39" s="104"/>
      <c r="I39" s="104"/>
      <c r="J39" s="104"/>
      <c r="K39" s="104"/>
      <c r="L39" s="104"/>
      <c r="M39" s="104"/>
      <c r="N39" s="93"/>
      <c r="O39" s="93" t="s">
        <v>200</v>
      </c>
      <c r="P39" s="245">
        <v>1</v>
      </c>
      <c r="Q39" s="300">
        <v>1</v>
      </c>
      <c r="R39" s="301">
        <v>0.96</v>
      </c>
      <c r="T39" s="35"/>
      <c r="U39" s="35"/>
      <c r="V39" s="35"/>
      <c r="W39" s="35"/>
      <c r="X39" s="35"/>
      <c r="Y39" s="35"/>
      <c r="Z39" s="35"/>
      <c r="AA39" s="35"/>
      <c r="AB39" s="35"/>
    </row>
    <row r="40" spans="2:28" ht="15" customHeight="1" x14ac:dyDescent="0.25">
      <c r="B40" s="87">
        <v>1</v>
      </c>
      <c r="C40" s="86" t="s">
        <v>237</v>
      </c>
      <c r="D40" s="44"/>
      <c r="E40" s="44"/>
      <c r="F40" s="44"/>
      <c r="G40" s="44"/>
      <c r="H40" s="44"/>
      <c r="I40" s="44"/>
      <c r="J40" s="44"/>
      <c r="K40" s="44"/>
      <c r="L40" s="44"/>
      <c r="M40" s="44"/>
      <c r="N40" s="82"/>
      <c r="O40" s="82"/>
      <c r="P40" s="180"/>
      <c r="Q40" s="180"/>
      <c r="R40" s="35"/>
      <c r="T40" s="35"/>
      <c r="U40" s="35"/>
      <c r="V40" s="35"/>
      <c r="W40" s="35"/>
      <c r="X40" s="35"/>
      <c r="Y40" s="35"/>
      <c r="Z40" s="35"/>
      <c r="AA40" s="35"/>
      <c r="AB40" s="35"/>
    </row>
    <row r="41" spans="2:28" ht="15" customHeight="1" x14ac:dyDescent="0.25">
      <c r="B41" s="87">
        <v>2</v>
      </c>
      <c r="C41" s="86" t="s">
        <v>357</v>
      </c>
      <c r="D41" s="113"/>
      <c r="E41" s="113"/>
      <c r="F41" s="113"/>
      <c r="G41" s="113"/>
      <c r="H41" s="113"/>
      <c r="I41" s="113"/>
      <c r="J41" s="113"/>
      <c r="K41" s="113"/>
      <c r="L41" s="113"/>
      <c r="M41" s="113"/>
      <c r="N41" s="82"/>
      <c r="O41" s="82"/>
      <c r="P41" s="114"/>
      <c r="Q41" s="114"/>
      <c r="R41" s="35"/>
      <c r="S41" s="35"/>
      <c r="T41" s="35"/>
      <c r="U41" s="35"/>
      <c r="V41" s="35"/>
      <c r="W41" s="35"/>
      <c r="X41" s="35"/>
      <c r="Y41" s="35"/>
      <c r="Z41" s="35"/>
      <c r="AA41" s="35"/>
      <c r="AB41" s="35"/>
    </row>
    <row r="42" spans="2:28" ht="15" customHeight="1" x14ac:dyDescent="0.25">
      <c r="B42" s="87"/>
      <c r="C42" s="86"/>
      <c r="D42" s="113"/>
      <c r="E42" s="113"/>
      <c r="F42" s="113"/>
      <c r="G42" s="113"/>
      <c r="H42" s="113"/>
      <c r="I42" s="113"/>
      <c r="J42" s="113"/>
      <c r="K42" s="113"/>
      <c r="L42" s="113"/>
      <c r="M42" s="113"/>
      <c r="N42" s="82"/>
      <c r="O42" s="82"/>
      <c r="P42" s="114"/>
      <c r="Q42" s="114"/>
      <c r="R42" s="35"/>
      <c r="S42" s="35"/>
      <c r="T42" s="35"/>
      <c r="U42" s="35"/>
      <c r="V42" s="35"/>
      <c r="W42" s="35"/>
      <c r="X42" s="35"/>
      <c r="Y42" s="35"/>
      <c r="Z42" s="35"/>
      <c r="AA42" s="35"/>
      <c r="AB42" s="35"/>
    </row>
    <row r="43" spans="2:28" ht="15" customHeight="1" x14ac:dyDescent="0.25">
      <c r="B43" s="87"/>
      <c r="C43" s="86"/>
      <c r="D43" s="113"/>
      <c r="E43" s="113"/>
      <c r="F43" s="113"/>
      <c r="G43" s="113"/>
      <c r="H43" s="113"/>
      <c r="I43" s="113"/>
      <c r="J43" s="113"/>
      <c r="K43" s="113"/>
      <c r="L43" s="113"/>
      <c r="M43" s="113"/>
      <c r="N43" s="82"/>
      <c r="O43" s="82"/>
      <c r="P43" s="114"/>
      <c r="Q43" s="114"/>
      <c r="R43" s="35"/>
      <c r="S43" s="35"/>
      <c r="T43" s="35"/>
      <c r="U43" s="35"/>
      <c r="V43" s="35"/>
      <c r="W43" s="35"/>
      <c r="X43" s="35"/>
      <c r="Y43" s="35"/>
      <c r="Z43" s="35"/>
      <c r="AA43" s="35"/>
      <c r="AB43" s="35"/>
    </row>
    <row r="44" spans="2:28" ht="20.399999999999999" x14ac:dyDescent="0.35">
      <c r="B44" s="60" t="s">
        <v>260</v>
      </c>
      <c r="C44" s="113"/>
      <c r="D44" s="113"/>
      <c r="E44" s="113"/>
      <c r="F44" s="113"/>
      <c r="G44" s="113"/>
      <c r="H44" s="113"/>
      <c r="I44" s="113"/>
      <c r="J44" s="113"/>
      <c r="K44" s="113"/>
      <c r="L44" s="113"/>
      <c r="M44" s="113"/>
      <c r="N44" s="82"/>
      <c r="O44" s="82"/>
      <c r="P44" s="114"/>
      <c r="Q44" s="114"/>
      <c r="R44" s="35"/>
      <c r="S44" s="35"/>
      <c r="T44" s="35"/>
      <c r="U44" s="35"/>
      <c r="V44" s="35"/>
      <c r="W44" s="35"/>
      <c r="X44" s="35"/>
      <c r="Y44" s="35"/>
      <c r="Z44" s="35"/>
      <c r="AA44" s="35"/>
      <c r="AB44" s="35"/>
    </row>
    <row r="45" spans="2:28" ht="15" customHeight="1" x14ac:dyDescent="0.3">
      <c r="B45" s="62" t="s">
        <v>261</v>
      </c>
      <c r="C45" s="113"/>
      <c r="D45" s="113"/>
      <c r="E45" s="113"/>
      <c r="F45" s="113"/>
      <c r="G45" s="113"/>
      <c r="H45" s="113"/>
      <c r="I45" s="113"/>
      <c r="J45" s="113"/>
      <c r="K45" s="113"/>
      <c r="L45" s="113"/>
      <c r="M45" s="113"/>
      <c r="N45" s="82"/>
      <c r="O45" s="82"/>
      <c r="P45" s="114"/>
      <c r="Q45" s="114"/>
      <c r="R45" s="35"/>
      <c r="S45" s="35"/>
      <c r="T45" s="35"/>
      <c r="U45" s="35"/>
      <c r="V45" s="35"/>
      <c r="W45" s="35"/>
      <c r="X45" s="35"/>
      <c r="Y45" s="35"/>
      <c r="Z45" s="35"/>
      <c r="AA45" s="35"/>
      <c r="AB45" s="35"/>
    </row>
    <row r="46" spans="2:28" ht="20.100000000000001" customHeight="1" thickBot="1" x14ac:dyDescent="0.3">
      <c r="B46" s="119"/>
      <c r="C46" s="119"/>
      <c r="D46" s="119"/>
      <c r="E46" s="119"/>
      <c r="F46" s="119"/>
      <c r="G46" s="119"/>
      <c r="H46" s="119"/>
      <c r="I46" s="119"/>
      <c r="J46" s="119"/>
      <c r="K46" s="119"/>
      <c r="L46" s="119"/>
      <c r="M46" s="119"/>
      <c r="N46" s="73"/>
      <c r="O46" s="73" t="s">
        <v>197</v>
      </c>
      <c r="P46" s="72" t="s">
        <v>189</v>
      </c>
      <c r="Q46" s="72" t="s">
        <v>196</v>
      </c>
      <c r="R46" s="72" t="s">
        <v>408</v>
      </c>
      <c r="S46" s="35"/>
      <c r="T46" s="35"/>
      <c r="U46" s="35"/>
      <c r="V46" s="35"/>
      <c r="W46" s="35"/>
      <c r="X46" s="35"/>
      <c r="Y46" s="35"/>
      <c r="Z46" s="35"/>
      <c r="AA46" s="35"/>
      <c r="AB46" s="35"/>
    </row>
    <row r="47" spans="2:28" ht="20.100000000000001" customHeight="1" x14ac:dyDescent="0.25">
      <c r="B47" s="91" t="s">
        <v>370</v>
      </c>
      <c r="C47" s="141"/>
      <c r="D47" s="91"/>
      <c r="E47" s="91"/>
      <c r="F47" s="91"/>
      <c r="G47" s="91"/>
      <c r="H47" s="91"/>
      <c r="I47" s="91"/>
      <c r="J47" s="91"/>
      <c r="K47" s="91"/>
      <c r="L47" s="91"/>
      <c r="M47" s="91"/>
      <c r="N47" s="142"/>
      <c r="O47" s="142" t="s">
        <v>202</v>
      </c>
      <c r="P47" s="339">
        <v>0</v>
      </c>
      <c r="Q47" s="339">
        <v>0</v>
      </c>
      <c r="R47" s="340">
        <v>0</v>
      </c>
      <c r="S47" s="35"/>
      <c r="T47" s="35"/>
      <c r="U47" s="35"/>
      <c r="V47" s="207"/>
      <c r="W47" s="35"/>
      <c r="X47" s="35"/>
      <c r="Y47" s="35"/>
      <c r="Z47" s="35"/>
      <c r="AA47" s="35"/>
      <c r="AB47" s="35"/>
    </row>
    <row r="48" spans="2:28" ht="15" customHeight="1" x14ac:dyDescent="0.25">
      <c r="B48" s="100" t="s">
        <v>409</v>
      </c>
      <c r="C48" s="115"/>
      <c r="D48" s="100"/>
      <c r="E48" s="100"/>
      <c r="F48" s="100"/>
      <c r="G48" s="100"/>
      <c r="H48" s="100"/>
      <c r="I48" s="100"/>
      <c r="J48" s="100"/>
      <c r="K48" s="100"/>
      <c r="L48" s="100"/>
      <c r="M48" s="100"/>
      <c r="N48" s="93"/>
      <c r="O48" s="93" t="s">
        <v>202</v>
      </c>
      <c r="P48" s="341">
        <v>0</v>
      </c>
      <c r="Q48" s="341">
        <v>0</v>
      </c>
      <c r="R48" s="342">
        <v>0</v>
      </c>
      <c r="S48" s="35"/>
      <c r="T48" s="35"/>
      <c r="U48" s="35"/>
      <c r="V48" s="207"/>
      <c r="W48" s="35"/>
      <c r="X48" s="35"/>
      <c r="Y48" s="35"/>
      <c r="Z48" s="35"/>
      <c r="AA48" s="35"/>
      <c r="AB48" s="35"/>
    </row>
    <row r="49" spans="1:29" ht="15" customHeight="1" x14ac:dyDescent="0.25">
      <c r="B49" s="148">
        <v>1</v>
      </c>
      <c r="C49" s="436" t="s">
        <v>469</v>
      </c>
      <c r="D49" s="436"/>
      <c r="E49" s="436"/>
      <c r="F49" s="436"/>
      <c r="G49" s="436"/>
      <c r="H49" s="436"/>
      <c r="I49" s="436"/>
      <c r="J49" s="436"/>
      <c r="K49" s="436"/>
      <c r="L49" s="436"/>
      <c r="M49" s="436"/>
      <c r="N49" s="436"/>
      <c r="O49" s="436"/>
      <c r="P49" s="436"/>
      <c r="Q49" s="436"/>
      <c r="R49" s="436"/>
      <c r="S49" s="48"/>
      <c r="T49" s="48"/>
      <c r="U49" s="48"/>
      <c r="V49" s="48"/>
      <c r="W49" s="48"/>
      <c r="X49" s="48"/>
      <c r="Y49" s="48"/>
      <c r="Z49" s="48"/>
      <c r="AA49" s="48"/>
      <c r="AB49" s="48"/>
      <c r="AC49" s="48"/>
    </row>
    <row r="50" spans="1:29" ht="15" customHeight="1" x14ac:dyDescent="0.25">
      <c r="B50" s="148"/>
      <c r="C50" s="232"/>
      <c r="D50" s="232"/>
      <c r="E50" s="232"/>
      <c r="F50" s="232"/>
      <c r="G50" s="232"/>
      <c r="H50" s="232"/>
      <c r="I50" s="232"/>
      <c r="J50" s="232"/>
      <c r="K50" s="232"/>
      <c r="L50" s="232"/>
      <c r="M50" s="232"/>
      <c r="N50" s="232"/>
      <c r="O50" s="232"/>
      <c r="P50" s="232"/>
      <c r="Q50" s="232"/>
      <c r="R50" s="177"/>
      <c r="S50" s="48"/>
      <c r="T50" s="48"/>
      <c r="U50" s="48"/>
      <c r="V50" s="48"/>
      <c r="W50" s="48"/>
      <c r="X50" s="48"/>
      <c r="Y50" s="48"/>
      <c r="Z50" s="48"/>
      <c r="AA50" s="48"/>
      <c r="AB50" s="48"/>
      <c r="AC50" s="48"/>
    </row>
    <row r="51" spans="1:29" ht="16.05" customHeight="1" x14ac:dyDescent="0.25">
      <c r="B51" s="25"/>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20.100000000000001" customHeight="1" x14ac:dyDescent="0.35">
      <c r="A52" s="7"/>
      <c r="B52" s="60" t="s">
        <v>317</v>
      </c>
    </row>
    <row r="53" spans="1:29" ht="20.100000000000001" customHeight="1" x14ac:dyDescent="0.35">
      <c r="A53" s="7"/>
      <c r="B53" s="62" t="s">
        <v>307</v>
      </c>
    </row>
    <row r="54" spans="1:29" ht="20.100000000000001" customHeight="1" x14ac:dyDescent="0.35">
      <c r="A54" s="7"/>
      <c r="B54" s="62" t="s">
        <v>287</v>
      </c>
    </row>
    <row r="55" spans="1:29" ht="20.100000000000001" customHeight="1" thickBot="1" x14ac:dyDescent="0.4">
      <c r="A55" s="7"/>
      <c r="B55" s="119"/>
      <c r="C55" s="119"/>
      <c r="D55" s="119"/>
      <c r="E55" s="119"/>
      <c r="F55" s="119"/>
      <c r="G55" s="119"/>
      <c r="H55" s="119"/>
      <c r="I55" s="119"/>
      <c r="J55" s="119"/>
      <c r="K55" s="119"/>
      <c r="L55" s="119"/>
      <c r="M55" s="119"/>
      <c r="N55" s="120"/>
      <c r="O55" s="73" t="s">
        <v>197</v>
      </c>
      <c r="P55" s="72" t="s">
        <v>189</v>
      </c>
      <c r="Q55" s="72" t="s">
        <v>196</v>
      </c>
      <c r="R55" s="72" t="s">
        <v>408</v>
      </c>
      <c r="S55" s="35"/>
    </row>
    <row r="56" spans="1:29" ht="20.100000000000001" customHeight="1" x14ac:dyDescent="0.35">
      <c r="A56" s="7"/>
      <c r="B56" s="133" t="s">
        <v>505</v>
      </c>
      <c r="C56" s="35"/>
      <c r="D56" s="35"/>
      <c r="E56" s="35"/>
      <c r="F56" s="35"/>
      <c r="G56" s="35"/>
      <c r="H56" s="35"/>
      <c r="I56" s="35"/>
      <c r="J56" s="35"/>
      <c r="K56" s="35"/>
      <c r="L56" s="35"/>
      <c r="M56" s="35"/>
      <c r="N56" s="35"/>
      <c r="O56" s="117"/>
      <c r="P56" s="102"/>
      <c r="Q56" s="102"/>
      <c r="R56" s="102"/>
      <c r="S56" s="35"/>
    </row>
    <row r="57" spans="1:29" ht="15" customHeight="1" x14ac:dyDescent="0.35">
      <c r="A57" s="7"/>
      <c r="B57" s="104" t="s">
        <v>225</v>
      </c>
      <c r="C57" s="104"/>
      <c r="D57" s="104"/>
      <c r="E57" s="104"/>
      <c r="F57" s="104"/>
      <c r="G57" s="104"/>
      <c r="H57" s="104"/>
      <c r="I57" s="104"/>
      <c r="J57" s="104"/>
      <c r="K57" s="104"/>
      <c r="L57" s="104"/>
      <c r="M57" s="104"/>
      <c r="N57" s="101"/>
      <c r="O57" s="93" t="s">
        <v>200</v>
      </c>
      <c r="P57" s="300">
        <v>1</v>
      </c>
      <c r="Q57" s="300">
        <v>1</v>
      </c>
      <c r="R57" s="301">
        <v>1</v>
      </c>
      <c r="S57" s="35"/>
    </row>
    <row r="58" spans="1:29" ht="15" customHeight="1" x14ac:dyDescent="0.35">
      <c r="A58" s="7"/>
      <c r="B58" s="104" t="s">
        <v>226</v>
      </c>
      <c r="C58" s="104"/>
      <c r="D58" s="104"/>
      <c r="E58" s="104"/>
      <c r="F58" s="104"/>
      <c r="G58" s="104"/>
      <c r="H58" s="104"/>
      <c r="I58" s="104"/>
      <c r="J58" s="104"/>
      <c r="K58" s="104"/>
      <c r="L58" s="104"/>
      <c r="M58" s="104"/>
      <c r="N58" s="101"/>
      <c r="O58" s="93" t="s">
        <v>200</v>
      </c>
      <c r="P58" s="300">
        <v>1</v>
      </c>
      <c r="Q58" s="300">
        <v>1</v>
      </c>
      <c r="R58" s="301">
        <v>0.96</v>
      </c>
      <c r="S58" s="35"/>
    </row>
    <row r="59" spans="1:29" ht="15" customHeight="1" x14ac:dyDescent="0.35">
      <c r="A59" s="7"/>
      <c r="B59" s="50"/>
      <c r="C59" s="35"/>
      <c r="D59" s="35"/>
      <c r="E59" s="35"/>
      <c r="F59" s="35"/>
      <c r="G59" s="35"/>
      <c r="H59" s="35"/>
      <c r="I59" s="35"/>
      <c r="J59" s="35"/>
      <c r="K59" s="35"/>
      <c r="L59" s="35"/>
      <c r="M59" s="35"/>
      <c r="N59" s="35"/>
      <c r="O59" s="103"/>
      <c r="P59" s="252"/>
      <c r="Q59" s="252"/>
      <c r="R59" s="253"/>
      <c r="S59" s="35"/>
    </row>
    <row r="60" spans="1:29" ht="15" customHeight="1" x14ac:dyDescent="0.35">
      <c r="A60" s="7"/>
      <c r="B60" s="133" t="s">
        <v>321</v>
      </c>
      <c r="C60" s="35"/>
      <c r="D60" s="35"/>
      <c r="E60" s="35"/>
      <c r="F60" s="35"/>
      <c r="G60" s="35"/>
      <c r="H60" s="35"/>
      <c r="I60" s="35"/>
      <c r="J60" s="35"/>
      <c r="K60" s="35"/>
      <c r="L60" s="35"/>
      <c r="M60" s="35"/>
      <c r="N60" s="35"/>
      <c r="O60" s="117"/>
      <c r="P60" s="251"/>
      <c r="Q60" s="251"/>
      <c r="R60" s="251"/>
    </row>
    <row r="61" spans="1:29" ht="15" customHeight="1" x14ac:dyDescent="0.35">
      <c r="A61" s="7"/>
      <c r="B61" s="104" t="s">
        <v>322</v>
      </c>
      <c r="C61" s="104"/>
      <c r="D61" s="104"/>
      <c r="E61" s="104"/>
      <c r="F61" s="104"/>
      <c r="G61" s="104"/>
      <c r="H61" s="104"/>
      <c r="I61" s="104"/>
      <c r="J61" s="104"/>
      <c r="K61" s="104"/>
      <c r="L61" s="104"/>
      <c r="M61" s="104"/>
      <c r="N61" s="101"/>
      <c r="O61" s="93" t="s">
        <v>200</v>
      </c>
      <c r="P61" s="250">
        <v>0.502</v>
      </c>
      <c r="Q61" s="250">
        <v>0.63400000000000001</v>
      </c>
      <c r="R61" s="246">
        <v>0.63700000000000001</v>
      </c>
      <c r="T61" s="35"/>
      <c r="U61" s="35"/>
    </row>
    <row r="62" spans="1:29" ht="15" customHeight="1" x14ac:dyDescent="0.35">
      <c r="A62" s="7"/>
      <c r="B62" s="104" t="s">
        <v>323</v>
      </c>
      <c r="C62" s="104"/>
      <c r="D62" s="104"/>
      <c r="E62" s="104"/>
      <c r="F62" s="104"/>
      <c r="G62" s="104"/>
      <c r="H62" s="104"/>
      <c r="I62" s="104"/>
      <c r="J62" s="104"/>
      <c r="K62" s="104"/>
      <c r="L62" s="104"/>
      <c r="M62" s="104"/>
      <c r="N62" s="101"/>
      <c r="O62" s="93" t="s">
        <v>200</v>
      </c>
      <c r="P62" s="250">
        <v>0.373</v>
      </c>
      <c r="Q62" s="250">
        <v>0.33800000000000002</v>
      </c>
      <c r="R62" s="246">
        <v>0.34200000000000003</v>
      </c>
      <c r="T62" s="35"/>
    </row>
    <row r="63" spans="1:29" ht="15" customHeight="1" x14ac:dyDescent="0.35">
      <c r="A63" s="7"/>
      <c r="B63" s="44"/>
      <c r="C63" s="44"/>
      <c r="D63" s="44"/>
      <c r="E63" s="44"/>
      <c r="F63" s="44"/>
      <c r="G63" s="44"/>
      <c r="H63" s="44"/>
      <c r="I63" s="44"/>
      <c r="J63" s="44"/>
      <c r="K63" s="44"/>
      <c r="L63" s="44"/>
      <c r="M63" s="44"/>
      <c r="N63" s="38"/>
      <c r="O63" s="82"/>
      <c r="P63" s="180"/>
      <c r="Q63" s="180"/>
      <c r="S63" s="35"/>
      <c r="T63" s="35"/>
    </row>
    <row r="64" spans="1:29" ht="15" customHeight="1" x14ac:dyDescent="0.35">
      <c r="A64" s="7"/>
      <c r="B64" s="133" t="s">
        <v>262</v>
      </c>
      <c r="C64" s="35"/>
      <c r="D64" s="35"/>
      <c r="E64" s="35"/>
      <c r="F64" s="35"/>
      <c r="G64" s="35"/>
      <c r="H64" s="35"/>
      <c r="I64" s="35"/>
      <c r="J64" s="35"/>
      <c r="K64" s="35"/>
      <c r="L64" s="35"/>
      <c r="M64" s="35"/>
      <c r="N64" s="35"/>
      <c r="O64" s="117"/>
      <c r="P64" s="102"/>
      <c r="Q64" s="102"/>
      <c r="R64" s="102"/>
      <c r="S64" s="35"/>
      <c r="T64" s="35"/>
    </row>
    <row r="65" spans="1:24" ht="15" customHeight="1" x14ac:dyDescent="0.35">
      <c r="A65" s="7"/>
      <c r="B65" s="104" t="s">
        <v>502</v>
      </c>
      <c r="C65" s="104"/>
      <c r="D65" s="104"/>
      <c r="E65" s="104"/>
      <c r="F65" s="104"/>
      <c r="G65" s="104"/>
      <c r="H65" s="104"/>
      <c r="I65" s="104"/>
      <c r="J65" s="104"/>
      <c r="K65" s="104"/>
      <c r="L65" s="104"/>
      <c r="M65" s="104"/>
      <c r="N65" s="101"/>
      <c r="O65" s="93" t="s">
        <v>207</v>
      </c>
      <c r="P65" s="282">
        <v>0</v>
      </c>
      <c r="Q65" s="282">
        <v>0</v>
      </c>
      <c r="R65" s="288">
        <v>0</v>
      </c>
      <c r="S65" s="35"/>
      <c r="T65" s="35"/>
    </row>
    <row r="66" spans="1:24" ht="15" customHeight="1" x14ac:dyDescent="0.35">
      <c r="A66" s="7"/>
      <c r="B66" s="104" t="s">
        <v>339</v>
      </c>
      <c r="C66" s="104"/>
      <c r="D66" s="104"/>
      <c r="E66" s="104"/>
      <c r="F66" s="104"/>
      <c r="G66" s="104"/>
      <c r="H66" s="104"/>
      <c r="I66" s="104"/>
      <c r="J66" s="104"/>
      <c r="K66" s="104"/>
      <c r="L66" s="104"/>
      <c r="M66" s="104"/>
      <c r="N66" s="101"/>
      <c r="O66" s="93" t="s">
        <v>207</v>
      </c>
      <c r="P66" s="282">
        <v>0</v>
      </c>
      <c r="Q66" s="282">
        <v>0</v>
      </c>
      <c r="R66" s="288">
        <v>0</v>
      </c>
      <c r="S66" s="35"/>
      <c r="T66" s="35"/>
    </row>
    <row r="67" spans="1:24" ht="15" customHeight="1" x14ac:dyDescent="0.35">
      <c r="A67" s="7"/>
      <c r="B67" s="104" t="s">
        <v>93</v>
      </c>
      <c r="C67" s="104"/>
      <c r="D67" s="104"/>
      <c r="E67" s="104"/>
      <c r="F67" s="104"/>
      <c r="G67" s="104"/>
      <c r="H67" s="104"/>
      <c r="I67" s="104"/>
      <c r="J67" s="104"/>
      <c r="K67" s="104"/>
      <c r="L67" s="104"/>
      <c r="M67" s="104"/>
      <c r="N67" s="101"/>
      <c r="O67" s="93" t="s">
        <v>207</v>
      </c>
      <c r="P67" s="282">
        <v>0</v>
      </c>
      <c r="Q67" s="282">
        <v>0</v>
      </c>
      <c r="R67" s="288">
        <v>0</v>
      </c>
      <c r="S67" s="35"/>
      <c r="T67" s="35"/>
    </row>
    <row r="68" spans="1:24" ht="15" customHeight="1" x14ac:dyDescent="0.35">
      <c r="A68" s="7"/>
      <c r="B68" s="104" t="s">
        <v>263</v>
      </c>
      <c r="C68" s="104"/>
      <c r="D68" s="104"/>
      <c r="E68" s="104"/>
      <c r="F68" s="104"/>
      <c r="G68" s="104"/>
      <c r="H68" s="104"/>
      <c r="I68" s="104"/>
      <c r="J68" s="104"/>
      <c r="K68" s="104"/>
      <c r="L68" s="104"/>
      <c r="M68" s="104"/>
      <c r="N68" s="101"/>
      <c r="O68" s="93" t="s">
        <v>207</v>
      </c>
      <c r="P68" s="282">
        <v>0</v>
      </c>
      <c r="Q68" s="282">
        <v>0</v>
      </c>
      <c r="R68" s="288">
        <v>0</v>
      </c>
      <c r="S68" s="35"/>
      <c r="T68" s="35"/>
    </row>
    <row r="69" spans="1:24" ht="15" customHeight="1" x14ac:dyDescent="0.35">
      <c r="A69" s="7"/>
      <c r="B69" s="439" t="s">
        <v>264</v>
      </c>
      <c r="C69" s="439"/>
      <c r="D69" s="439"/>
      <c r="E69" s="439"/>
      <c r="F69" s="439"/>
      <c r="G69" s="439"/>
      <c r="H69" s="439"/>
      <c r="I69" s="439"/>
      <c r="J69" s="439"/>
      <c r="K69" s="439"/>
      <c r="L69" s="439"/>
      <c r="M69" s="439"/>
      <c r="N69" s="439"/>
      <c r="O69" s="93" t="s">
        <v>207</v>
      </c>
      <c r="P69" s="298">
        <v>0</v>
      </c>
      <c r="Q69" s="298">
        <v>0</v>
      </c>
      <c r="R69" s="299">
        <v>0</v>
      </c>
      <c r="S69" s="35"/>
      <c r="T69" s="35"/>
    </row>
    <row r="70" spans="1:24" ht="15" customHeight="1" x14ac:dyDescent="0.35">
      <c r="A70" s="7"/>
      <c r="B70" s="87">
        <v>1</v>
      </c>
      <c r="C70" s="86" t="s">
        <v>277</v>
      </c>
      <c r="D70" s="36"/>
      <c r="E70" s="36"/>
      <c r="F70" s="36"/>
      <c r="G70" s="36"/>
      <c r="H70" s="36"/>
      <c r="I70" s="36"/>
      <c r="J70" s="36"/>
      <c r="K70" s="36"/>
      <c r="L70" s="36"/>
      <c r="M70" s="36"/>
      <c r="N70" s="36"/>
      <c r="O70" s="38"/>
      <c r="P70" s="39"/>
      <c r="Q70" s="39"/>
      <c r="R70" s="35"/>
      <c r="T70" s="35"/>
    </row>
    <row r="71" spans="1:24" ht="15" customHeight="1" x14ac:dyDescent="0.35">
      <c r="A71" s="7"/>
      <c r="B71" s="87">
        <v>2</v>
      </c>
      <c r="C71" s="86" t="s">
        <v>336</v>
      </c>
      <c r="D71" s="36"/>
      <c r="E71" s="36"/>
      <c r="F71" s="36"/>
      <c r="G71" s="36"/>
      <c r="H71" s="36"/>
      <c r="I71" s="36"/>
      <c r="J71" s="36"/>
      <c r="K71" s="36"/>
      <c r="L71" s="36"/>
      <c r="M71" s="36"/>
      <c r="N71" s="36"/>
      <c r="O71" s="38"/>
      <c r="P71" s="39"/>
      <c r="Q71" s="39"/>
      <c r="R71" s="35"/>
    </row>
    <row r="72" spans="1:24" ht="15" customHeight="1" x14ac:dyDescent="0.35">
      <c r="A72" s="7"/>
      <c r="B72" s="87"/>
      <c r="C72" s="86"/>
      <c r="D72" s="36"/>
      <c r="E72" s="36"/>
      <c r="F72" s="36"/>
      <c r="G72" s="36"/>
      <c r="H72" s="36"/>
      <c r="I72" s="36"/>
      <c r="J72" s="36"/>
      <c r="K72" s="36"/>
      <c r="L72" s="36"/>
      <c r="M72" s="36"/>
      <c r="N72" s="36"/>
      <c r="O72" s="38"/>
      <c r="P72" s="39"/>
      <c r="Q72" s="39"/>
      <c r="R72" s="35"/>
    </row>
    <row r="73" spans="1:24" ht="15" customHeight="1" x14ac:dyDescent="0.35">
      <c r="A73" s="7"/>
      <c r="B73" s="118"/>
      <c r="C73" s="48"/>
      <c r="D73" s="36"/>
      <c r="E73" s="36"/>
      <c r="F73" s="36"/>
      <c r="G73" s="36"/>
      <c r="H73" s="36"/>
      <c r="I73" s="36"/>
      <c r="J73" s="36"/>
      <c r="K73" s="36"/>
      <c r="L73" s="36"/>
      <c r="M73" s="36"/>
      <c r="N73" s="36"/>
      <c r="O73" s="38"/>
      <c r="P73" s="39"/>
      <c r="Q73" s="39"/>
      <c r="R73" s="36"/>
    </row>
    <row r="74" spans="1:24" s="49" customFormat="1" ht="20.100000000000001" customHeight="1" x14ac:dyDescent="0.35">
      <c r="A74" s="7"/>
      <c r="B74" s="60" t="s">
        <v>354</v>
      </c>
      <c r="U74" s="6"/>
      <c r="V74" s="6"/>
      <c r="W74" s="6"/>
      <c r="X74" s="6"/>
    </row>
    <row r="75" spans="1:24" s="49" customFormat="1" ht="20.100000000000001" customHeight="1" x14ac:dyDescent="0.35">
      <c r="A75" s="7"/>
      <c r="B75" s="62" t="s">
        <v>406</v>
      </c>
      <c r="U75" s="6"/>
      <c r="V75" s="6"/>
      <c r="W75" s="6"/>
      <c r="X75" s="6"/>
    </row>
    <row r="76" spans="1:24" s="49" customFormat="1" ht="20.100000000000001" customHeight="1" thickBot="1" x14ac:dyDescent="0.4">
      <c r="A76" s="7"/>
      <c r="B76" s="119"/>
      <c r="C76" s="119"/>
      <c r="D76" s="119"/>
      <c r="E76" s="119"/>
      <c r="F76" s="119"/>
      <c r="G76" s="119"/>
      <c r="H76" s="119"/>
      <c r="I76" s="119"/>
      <c r="J76" s="119"/>
      <c r="K76" s="119"/>
      <c r="L76" s="119"/>
      <c r="M76" s="119"/>
      <c r="N76" s="120"/>
      <c r="O76" s="73" t="s">
        <v>197</v>
      </c>
      <c r="P76" s="72"/>
      <c r="Q76" s="72" t="s">
        <v>196</v>
      </c>
      <c r="R76" s="6"/>
      <c r="U76" s="6"/>
      <c r="V76" s="6"/>
      <c r="W76" s="6"/>
      <c r="X76" s="6"/>
    </row>
    <row r="77" spans="1:24" s="42" customFormat="1" ht="20.100000000000001" customHeight="1" x14ac:dyDescent="0.35">
      <c r="A77" s="7"/>
      <c r="B77" s="195" t="s">
        <v>356</v>
      </c>
      <c r="C77" s="196"/>
      <c r="D77" s="196"/>
      <c r="E77" s="196"/>
      <c r="F77" s="196"/>
      <c r="G77" s="196"/>
      <c r="H77" s="196"/>
      <c r="I77" s="196"/>
      <c r="J77" s="196"/>
      <c r="K77" s="196"/>
      <c r="L77" s="196"/>
      <c r="M77" s="196"/>
      <c r="N77" s="197"/>
      <c r="O77" s="99" t="s">
        <v>200</v>
      </c>
      <c r="P77" s="198"/>
      <c r="Q77" s="258" t="s">
        <v>340</v>
      </c>
      <c r="R77" s="6"/>
      <c r="U77" s="6"/>
      <c r="V77" s="6"/>
      <c r="W77" s="6"/>
      <c r="X77" s="6"/>
    </row>
    <row r="78" spans="1:24" s="42" customFormat="1" ht="15" customHeight="1" x14ac:dyDescent="0.35">
      <c r="A78" s="7"/>
      <c r="B78" s="104" t="s">
        <v>338</v>
      </c>
      <c r="C78" s="205"/>
      <c r="D78" s="205"/>
      <c r="E78" s="205"/>
      <c r="F78" s="205"/>
      <c r="G78" s="205"/>
      <c r="H78" s="205"/>
      <c r="I78" s="205"/>
      <c r="J78" s="205"/>
      <c r="K78" s="205"/>
      <c r="L78" s="205"/>
      <c r="M78" s="205"/>
      <c r="N78" s="206"/>
      <c r="O78" s="93" t="s">
        <v>200</v>
      </c>
      <c r="P78" s="75"/>
      <c r="Q78" s="300">
        <v>0.66</v>
      </c>
      <c r="R78" s="6"/>
      <c r="U78" s="6"/>
      <c r="V78" s="6"/>
      <c r="W78" s="6"/>
      <c r="X78" s="6"/>
    </row>
    <row r="79" spans="1:24" s="42" customFormat="1" ht="15" customHeight="1" x14ac:dyDescent="0.35">
      <c r="A79" s="7"/>
      <c r="B79" s="44"/>
      <c r="C79" s="193"/>
      <c r="D79" s="193"/>
      <c r="E79" s="193"/>
      <c r="F79" s="193"/>
      <c r="G79" s="193"/>
      <c r="H79" s="193"/>
      <c r="I79" s="193"/>
      <c r="J79" s="193"/>
      <c r="K79" s="193"/>
      <c r="L79" s="193"/>
      <c r="M79" s="193"/>
      <c r="N79" s="194"/>
      <c r="O79" s="82"/>
      <c r="P79" s="180"/>
      <c r="Q79" s="414"/>
      <c r="R79" s="6"/>
      <c r="U79" s="6"/>
      <c r="V79" s="6"/>
      <c r="W79" s="6"/>
      <c r="X79" s="6"/>
    </row>
    <row r="80" spans="1:24" s="42" customFormat="1" ht="15" customHeight="1" x14ac:dyDescent="0.35">
      <c r="A80" s="7"/>
      <c r="B80" s="189" t="s">
        <v>343</v>
      </c>
      <c r="C80" s="190"/>
      <c r="D80" s="190"/>
      <c r="E80" s="190"/>
      <c r="F80" s="190"/>
      <c r="G80" s="190"/>
      <c r="H80" s="190"/>
      <c r="I80" s="190"/>
      <c r="J80" s="190"/>
      <c r="K80" s="190"/>
      <c r="L80" s="190"/>
      <c r="M80" s="190"/>
      <c r="N80" s="191"/>
      <c r="O80" s="142"/>
      <c r="P80" s="192"/>
      <c r="Q80" s="414"/>
      <c r="R80" s="6"/>
      <c r="U80" s="6"/>
    </row>
    <row r="81" spans="1:21" s="42" customFormat="1" ht="15" customHeight="1" x14ac:dyDescent="0.35">
      <c r="A81" s="7"/>
      <c r="B81" s="44"/>
      <c r="C81" s="41" t="s">
        <v>355</v>
      </c>
      <c r="O81" s="226" t="s">
        <v>200</v>
      </c>
      <c r="Q81" s="415">
        <v>1</v>
      </c>
      <c r="R81" s="6"/>
      <c r="U81" s="6"/>
    </row>
    <row r="82" spans="1:21" s="42" customFormat="1" ht="15" customHeight="1" x14ac:dyDescent="0.35">
      <c r="A82" s="7"/>
      <c r="B82" s="44"/>
      <c r="C82" s="227" t="s">
        <v>335</v>
      </c>
      <c r="D82" s="227"/>
      <c r="E82" s="227"/>
      <c r="F82" s="227"/>
      <c r="G82" s="227"/>
      <c r="H82" s="227"/>
      <c r="I82" s="227"/>
      <c r="J82" s="227"/>
      <c r="K82" s="227"/>
      <c r="L82" s="227"/>
      <c r="M82" s="227"/>
      <c r="N82" s="228"/>
      <c r="O82" s="229" t="s">
        <v>200</v>
      </c>
      <c r="P82" s="230"/>
      <c r="Q82" s="416">
        <v>1</v>
      </c>
      <c r="R82" s="6"/>
      <c r="U82" s="6"/>
    </row>
    <row r="83" spans="1:21" ht="15" customHeight="1" x14ac:dyDescent="0.25">
      <c r="C83" s="181" t="s">
        <v>326</v>
      </c>
      <c r="D83" s="181"/>
      <c r="E83" s="181"/>
      <c r="F83" s="181"/>
      <c r="G83" s="181"/>
      <c r="H83" s="181"/>
      <c r="I83" s="181"/>
      <c r="J83" s="181"/>
      <c r="K83" s="181"/>
      <c r="L83" s="181"/>
      <c r="M83" s="181"/>
      <c r="N83" s="182"/>
      <c r="O83" s="183" t="s">
        <v>200</v>
      </c>
      <c r="P83" s="184"/>
      <c r="Q83" s="417">
        <v>0.37</v>
      </c>
    </row>
    <row r="84" spans="1:21" ht="15" customHeight="1" x14ac:dyDescent="0.25">
      <c r="C84" s="181" t="s">
        <v>327</v>
      </c>
      <c r="D84" s="181"/>
      <c r="E84" s="181"/>
      <c r="F84" s="181"/>
      <c r="G84" s="181"/>
      <c r="H84" s="181"/>
      <c r="I84" s="181"/>
      <c r="J84" s="181"/>
      <c r="K84" s="181"/>
      <c r="L84" s="181"/>
      <c r="M84" s="181"/>
      <c r="N84" s="182"/>
      <c r="O84" s="183" t="s">
        <v>200</v>
      </c>
      <c r="P84" s="184"/>
      <c r="Q84" s="417">
        <v>0.26</v>
      </c>
    </row>
    <row r="85" spans="1:21" ht="15" customHeight="1" x14ac:dyDescent="0.25">
      <c r="C85" s="181" t="s">
        <v>330</v>
      </c>
      <c r="D85" s="181"/>
      <c r="E85" s="181"/>
      <c r="F85" s="181"/>
      <c r="G85" s="181"/>
      <c r="H85" s="181"/>
      <c r="I85" s="181"/>
      <c r="J85" s="181"/>
      <c r="K85" s="181"/>
      <c r="L85" s="181"/>
      <c r="M85" s="181"/>
      <c r="N85" s="182"/>
      <c r="O85" s="183" t="s">
        <v>200</v>
      </c>
      <c r="P85" s="184"/>
      <c r="Q85" s="417">
        <v>0.57999999999999996</v>
      </c>
    </row>
    <row r="86" spans="1:21" ht="15" customHeight="1" x14ac:dyDescent="0.25">
      <c r="C86" s="181" t="s">
        <v>328</v>
      </c>
      <c r="D86" s="181"/>
      <c r="E86" s="181"/>
      <c r="F86" s="181"/>
      <c r="G86" s="181"/>
      <c r="H86" s="181"/>
      <c r="I86" s="181"/>
      <c r="J86" s="181"/>
      <c r="K86" s="181"/>
      <c r="L86" s="181"/>
      <c r="M86" s="181"/>
      <c r="N86" s="182"/>
      <c r="O86" s="183" t="s">
        <v>200</v>
      </c>
      <c r="P86" s="184"/>
      <c r="Q86" s="417">
        <v>0.84</v>
      </c>
    </row>
    <row r="87" spans="1:21" ht="15" customHeight="1" x14ac:dyDescent="0.25">
      <c r="C87" s="181" t="s">
        <v>329</v>
      </c>
      <c r="D87" s="181"/>
      <c r="E87" s="181"/>
      <c r="F87" s="181"/>
      <c r="G87" s="181"/>
      <c r="H87" s="181"/>
      <c r="I87" s="181"/>
      <c r="J87" s="181"/>
      <c r="K87" s="181"/>
      <c r="L87" s="181"/>
      <c r="M87" s="181"/>
      <c r="N87" s="182"/>
      <c r="O87" s="183" t="s">
        <v>200</v>
      </c>
      <c r="P87" s="184"/>
      <c r="Q87" s="417">
        <v>0.95</v>
      </c>
    </row>
    <row r="88" spans="1:21" ht="15" customHeight="1" x14ac:dyDescent="0.25">
      <c r="B88" s="189"/>
      <c r="C88" s="185" t="s">
        <v>331</v>
      </c>
      <c r="D88" s="185"/>
      <c r="E88" s="185"/>
      <c r="F88" s="185"/>
      <c r="G88" s="185"/>
      <c r="H88" s="185"/>
      <c r="I88" s="185"/>
      <c r="J88" s="185"/>
      <c r="K88" s="185"/>
      <c r="L88" s="185"/>
      <c r="M88" s="185"/>
      <c r="N88" s="186"/>
      <c r="O88" s="187" t="s">
        <v>200</v>
      </c>
      <c r="P88" s="188"/>
      <c r="Q88" s="418">
        <v>0.63</v>
      </c>
    </row>
    <row r="89" spans="1:21" ht="60" customHeight="1" x14ac:dyDescent="0.25">
      <c r="B89" s="148">
        <v>1</v>
      </c>
      <c r="C89" s="436" t="s">
        <v>437</v>
      </c>
      <c r="D89" s="436"/>
      <c r="E89" s="436"/>
      <c r="F89" s="436"/>
      <c r="G89" s="436"/>
      <c r="H89" s="436"/>
      <c r="I89" s="436"/>
      <c r="J89" s="436"/>
      <c r="K89" s="436"/>
      <c r="L89" s="436"/>
      <c r="M89" s="436"/>
      <c r="N89" s="436"/>
      <c r="O89" s="436"/>
      <c r="P89" s="436"/>
      <c r="Q89" s="436"/>
    </row>
    <row r="90" spans="1:21" ht="15" customHeight="1" x14ac:dyDescent="0.25">
      <c r="B90" s="148">
        <v>2</v>
      </c>
      <c r="C90" s="440" t="s">
        <v>360</v>
      </c>
      <c r="D90" s="440"/>
      <c r="E90" s="440"/>
      <c r="F90" s="440"/>
      <c r="G90" s="440"/>
      <c r="H90" s="440"/>
      <c r="I90" s="440"/>
      <c r="J90" s="440"/>
      <c r="K90" s="440"/>
      <c r="L90" s="440"/>
      <c r="M90" s="440"/>
      <c r="N90" s="440"/>
      <c r="O90" s="440"/>
      <c r="P90" s="440"/>
      <c r="Q90" s="440"/>
    </row>
    <row r="91" spans="1:21" ht="14.25" customHeight="1" x14ac:dyDescent="0.25"/>
    <row r="92" spans="1:21" ht="14.25" customHeight="1" x14ac:dyDescent="0.25"/>
    <row r="93" spans="1:21" ht="14.25" customHeight="1" x14ac:dyDescent="0.25"/>
    <row r="94" spans="1:21" ht="14.25" customHeight="1" x14ac:dyDescent="0.25"/>
    <row r="95" spans="1:21" ht="14.25" hidden="1" customHeight="1" x14ac:dyDescent="0.25"/>
    <row r="96" spans="1:21" ht="14.25" hidden="1" customHeight="1" x14ac:dyDescent="0.25"/>
    <row r="97" ht="14.25" hidden="1" customHeight="1" x14ac:dyDescent="0.25"/>
    <row r="98" ht="14.25" hidden="1" customHeight="1" x14ac:dyDescent="0.25"/>
    <row r="99" ht="14.25" hidden="1" customHeight="1" x14ac:dyDescent="0.25"/>
    <row r="100" ht="14.25" hidden="1" customHeight="1" x14ac:dyDescent="0.25"/>
    <row r="101" ht="14.25" hidden="1" customHeight="1" x14ac:dyDescent="0.25"/>
    <row r="102" ht="14.25" hidden="1" customHeight="1" x14ac:dyDescent="0.25"/>
    <row r="103" ht="14.25" hidden="1" customHeight="1" x14ac:dyDescent="0.25"/>
    <row r="104" ht="14.25" hidden="1" customHeight="1" x14ac:dyDescent="0.25"/>
    <row r="105" ht="14.25" hidden="1" customHeight="1" x14ac:dyDescent="0.25"/>
    <row r="106" ht="14.25" hidden="1" customHeight="1" x14ac:dyDescent="0.25"/>
    <row r="107" ht="14.25" hidden="1" customHeight="1" x14ac:dyDescent="0.25"/>
    <row r="108" ht="14.25" hidden="1" customHeight="1" x14ac:dyDescent="0.25"/>
    <row r="109" ht="14.25" hidden="1" customHeight="1" x14ac:dyDescent="0.25"/>
    <row r="110" ht="14.25" hidden="1" customHeight="1" x14ac:dyDescent="0.25"/>
    <row r="111" ht="14.25" hidden="1" customHeight="1" x14ac:dyDescent="0.25"/>
    <row r="112" ht="14.25" hidden="1" customHeight="1" x14ac:dyDescent="0.25"/>
    <row r="113" ht="14.25" hidden="1" customHeight="1" x14ac:dyDescent="0.25"/>
    <row r="114" ht="14.25" hidden="1" customHeight="1" x14ac:dyDescent="0.25"/>
    <row r="115" ht="14.25" hidden="1" customHeight="1" x14ac:dyDescent="0.25"/>
    <row r="116" ht="14.25" hidden="1" customHeight="1" x14ac:dyDescent="0.25"/>
    <row r="117" ht="14.25" hidden="1" customHeight="1" x14ac:dyDescent="0.25"/>
    <row r="118" ht="14.25" hidden="1" customHeight="1" x14ac:dyDescent="0.25"/>
    <row r="119" ht="14.25" hidden="1" customHeight="1" x14ac:dyDescent="0.25"/>
    <row r="120" ht="14.25" hidden="1" customHeight="1" x14ac:dyDescent="0.25"/>
    <row r="121" ht="14.25" hidden="1" customHeight="1" x14ac:dyDescent="0.25"/>
    <row r="122" ht="14.25" hidden="1" customHeight="1" x14ac:dyDescent="0.25"/>
    <row r="123" ht="14.25" hidden="1" customHeight="1" x14ac:dyDescent="0.25"/>
    <row r="124" ht="14.25" hidden="1" customHeight="1" x14ac:dyDescent="0.25"/>
    <row r="125" ht="14.25" hidden="1" customHeight="1" x14ac:dyDescent="0.25"/>
    <row r="126" ht="14.25" hidden="1" customHeight="1" x14ac:dyDescent="0.25"/>
    <row r="127" ht="14.25" hidden="1" customHeight="1" x14ac:dyDescent="0.25"/>
    <row r="128" ht="14.25" hidden="1" customHeight="1" x14ac:dyDescent="0.25"/>
    <row r="129" ht="14.25" hidden="1" customHeight="1" x14ac:dyDescent="0.25"/>
    <row r="130" ht="14.25" hidden="1" customHeight="1" x14ac:dyDescent="0.25"/>
    <row r="131" ht="14.25" hidden="1" customHeight="1" x14ac:dyDescent="0.25"/>
    <row r="132" ht="14.25" hidden="1" customHeight="1" x14ac:dyDescent="0.25"/>
    <row r="133" ht="14.25" hidden="1" customHeight="1" x14ac:dyDescent="0.25"/>
    <row r="134" ht="14.25" hidden="1" customHeight="1" x14ac:dyDescent="0.25"/>
    <row r="135" ht="14.25" hidden="1" customHeight="1" x14ac:dyDescent="0.25"/>
    <row r="136" ht="14.25" hidden="1" customHeight="1" x14ac:dyDescent="0.25"/>
    <row r="137" ht="14.25" hidden="1" customHeight="1" x14ac:dyDescent="0.25"/>
    <row r="138" ht="14.25" hidden="1" customHeight="1" x14ac:dyDescent="0.25"/>
    <row r="139" ht="14.25" hidden="1" customHeight="1" x14ac:dyDescent="0.25"/>
    <row r="140" ht="14.25" hidden="1" customHeight="1" x14ac:dyDescent="0.25"/>
    <row r="141" ht="14.25" hidden="1" customHeight="1" x14ac:dyDescent="0.25"/>
    <row r="142" ht="14.25" hidden="1" customHeight="1" x14ac:dyDescent="0.25"/>
    <row r="143" ht="14.25" hidden="1" customHeight="1" x14ac:dyDescent="0.25"/>
    <row r="144" ht="14.25" hidden="1" customHeight="1" x14ac:dyDescent="0.25"/>
    <row r="145" ht="14.25" hidden="1" customHeight="1" x14ac:dyDescent="0.25"/>
    <row r="146" ht="14.25" hidden="1" customHeight="1" x14ac:dyDescent="0.25"/>
    <row r="147" ht="14.25" hidden="1" customHeight="1" x14ac:dyDescent="0.25"/>
  </sheetData>
  <sheetProtection algorithmName="SHA-512" hashValue="/CqqlFm/0OC3/YjZhiHQTEWRIoDJXxzRHRkdgVKxvoOPF8T6SzPau3tqlvVMDSbTnEQFo25I2oJWsUzLEfzm2w==" saltValue="7YZZ5sPNTFa+8v2+VznkPw==" spinCount="100000" sheet="1" objects="1" scenarios="1"/>
  <mergeCells count="5">
    <mergeCell ref="B69:N69"/>
    <mergeCell ref="B20:U20"/>
    <mergeCell ref="C90:Q90"/>
    <mergeCell ref="C49:R49"/>
    <mergeCell ref="C89:Q89"/>
  </mergeCells>
  <pageMargins left="0.70866141732283472" right="0.70866141732283472" top="0.74803149606299213" bottom="0.74803149606299213" header="0.31496062992125984" footer="0.31496062992125984"/>
  <pageSetup scale="3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59150-C009-46F9-A070-8350CE738BAD}">
  <dimension ref="A1:K320"/>
  <sheetViews>
    <sheetView showGridLines="0" zoomScaleNormal="100" workbookViewId="0"/>
  </sheetViews>
  <sheetFormatPr defaultColWidth="0" defaultRowHeight="13.8" zeroHeight="1" x14ac:dyDescent="0.25"/>
  <cols>
    <col min="1" max="1" width="2.77734375" style="4" customWidth="1"/>
    <col min="2" max="2" width="24.21875" style="2" customWidth="1"/>
    <col min="3" max="3" width="53.44140625" style="3" customWidth="1"/>
    <col min="4" max="4" width="100.77734375" style="31" customWidth="1"/>
    <col min="5" max="5" width="24.88671875" style="122" customWidth="1"/>
    <col min="6" max="6" width="14" style="11" customWidth="1"/>
    <col min="7" max="11" width="10.77734375" style="4" hidden="1" customWidth="1"/>
    <col min="12" max="16384" width="9.21875" style="4" hidden="1"/>
  </cols>
  <sheetData>
    <row r="1" spans="1:6" ht="15" customHeight="1" x14ac:dyDescent="0.25"/>
    <row r="2" spans="1:6" ht="15" customHeight="1" x14ac:dyDescent="0.25"/>
    <row r="3" spans="1:6" ht="15" customHeight="1" x14ac:dyDescent="0.25"/>
    <row r="4" spans="1:6" ht="15" customHeight="1" x14ac:dyDescent="0.25"/>
    <row r="5" spans="1:6" ht="15" customHeight="1" x14ac:dyDescent="0.25"/>
    <row r="6" spans="1:6" ht="15" customHeight="1" x14ac:dyDescent="0.25"/>
    <row r="7" spans="1:6" ht="15" customHeight="1" x14ac:dyDescent="0.25"/>
    <row r="8" spans="1:6" ht="15" customHeight="1" x14ac:dyDescent="0.25"/>
    <row r="9" spans="1:6" ht="15" customHeight="1" x14ac:dyDescent="0.25"/>
    <row r="10" spans="1:6" ht="15" customHeight="1" x14ac:dyDescent="0.25"/>
    <row r="11" spans="1:6" ht="15" customHeight="1" x14ac:dyDescent="0.25"/>
    <row r="12" spans="1:6" ht="15" customHeight="1" x14ac:dyDescent="0.25"/>
    <row r="13" spans="1:6" ht="15" customHeight="1" x14ac:dyDescent="0.25"/>
    <row r="14" spans="1:6" ht="15" customHeight="1" x14ac:dyDescent="0.25"/>
    <row r="15" spans="1:6" ht="18" customHeight="1" x14ac:dyDescent="0.25"/>
    <row r="16" spans="1:6" ht="37.200000000000003" customHeight="1" x14ac:dyDescent="0.3">
      <c r="A16" s="17" t="s">
        <v>169</v>
      </c>
      <c r="B16" s="8"/>
      <c r="C16" s="8"/>
      <c r="D16" s="174"/>
      <c r="E16" s="174"/>
      <c r="F16"/>
    </row>
    <row r="17" spans="1:7" ht="14.4" x14ac:dyDescent="0.3">
      <c r="F17"/>
    </row>
    <row r="18" spans="1:7" ht="30" customHeight="1" x14ac:dyDescent="0.3">
      <c r="A18" s="458" t="s">
        <v>438</v>
      </c>
      <c r="B18" s="458"/>
      <c r="C18" s="458"/>
      <c r="D18" s="458"/>
      <c r="E18" s="458"/>
      <c r="F18"/>
      <c r="G18" s="5"/>
    </row>
    <row r="19" spans="1:7" ht="15" customHeight="1" x14ac:dyDescent="0.3">
      <c r="A19" s="152"/>
      <c r="B19" s="152"/>
      <c r="C19" s="152"/>
      <c r="D19" s="152"/>
      <c r="E19" s="152"/>
      <c r="F19"/>
      <c r="G19" s="5"/>
    </row>
    <row r="20" spans="1:7" ht="15" customHeight="1" x14ac:dyDescent="0.3">
      <c r="B20" s="153" t="s">
        <v>155</v>
      </c>
      <c r="C20" s="154" t="s">
        <v>4</v>
      </c>
      <c r="D20" s="155" t="s">
        <v>154</v>
      </c>
      <c r="E20" s="156" t="s">
        <v>146</v>
      </c>
      <c r="F20"/>
    </row>
    <row r="21" spans="1:7" ht="5.0999999999999996" customHeight="1" x14ac:dyDescent="0.3">
      <c r="B21" s="30"/>
      <c r="C21" s="30"/>
      <c r="D21" s="30"/>
      <c r="E21" s="30"/>
      <c r="F21"/>
    </row>
    <row r="22" spans="1:7" ht="15" customHeight="1" x14ac:dyDescent="0.3">
      <c r="B22" s="367" t="s">
        <v>172</v>
      </c>
      <c r="C22" s="368"/>
      <c r="D22" s="368"/>
      <c r="E22" s="369"/>
      <c r="F22"/>
    </row>
    <row r="23" spans="1:7" ht="5.0999999999999996" customHeight="1" x14ac:dyDescent="0.3">
      <c r="B23" s="30"/>
      <c r="C23" s="30"/>
      <c r="D23" s="30"/>
      <c r="E23" s="30"/>
      <c r="F23"/>
    </row>
    <row r="24" spans="1:7" ht="15" customHeight="1" x14ac:dyDescent="0.3">
      <c r="B24" s="459" t="s">
        <v>101</v>
      </c>
      <c r="C24" s="441" t="s">
        <v>167</v>
      </c>
      <c r="D24" s="403" t="s">
        <v>95</v>
      </c>
      <c r="E24" s="375" t="s">
        <v>546</v>
      </c>
      <c r="F24"/>
    </row>
    <row r="25" spans="1:7" ht="15" customHeight="1" x14ac:dyDescent="0.3">
      <c r="B25" s="459"/>
      <c r="C25" s="442"/>
      <c r="D25" s="379" t="s">
        <v>452</v>
      </c>
      <c r="E25" s="330"/>
      <c r="F25"/>
    </row>
    <row r="26" spans="1:7" ht="15" customHeight="1" x14ac:dyDescent="0.3">
      <c r="B26" s="459"/>
      <c r="C26" s="446" t="s">
        <v>168</v>
      </c>
      <c r="D26" s="377" t="s">
        <v>452</v>
      </c>
      <c r="E26" s="375" t="s">
        <v>540</v>
      </c>
      <c r="F26"/>
    </row>
    <row r="27" spans="1:7" ht="15" customHeight="1" x14ac:dyDescent="0.3">
      <c r="B27" s="459"/>
      <c r="C27" s="448"/>
      <c r="D27" s="318" t="s">
        <v>448</v>
      </c>
      <c r="E27" s="332"/>
      <c r="F27"/>
    </row>
    <row r="28" spans="1:7" ht="15" customHeight="1" x14ac:dyDescent="0.3">
      <c r="B28" s="459"/>
      <c r="C28" s="448"/>
      <c r="D28" s="318" t="s">
        <v>449</v>
      </c>
      <c r="E28" s="332"/>
      <c r="F28"/>
    </row>
    <row r="29" spans="1:7" ht="30" customHeight="1" x14ac:dyDescent="0.3">
      <c r="B29" s="459"/>
      <c r="C29" s="448"/>
      <c r="D29" s="318" t="s">
        <v>470</v>
      </c>
      <c r="E29" s="332"/>
      <c r="F29"/>
    </row>
    <row r="30" spans="1:7" ht="45" customHeight="1" x14ac:dyDescent="0.3">
      <c r="B30" s="459"/>
      <c r="C30" s="447"/>
      <c r="D30" s="159" t="s">
        <v>547</v>
      </c>
      <c r="E30" s="330"/>
      <c r="F30"/>
    </row>
    <row r="31" spans="1:7" ht="15" customHeight="1" x14ac:dyDescent="0.25">
      <c r="B31" s="459"/>
      <c r="C31" s="441" t="s">
        <v>0</v>
      </c>
      <c r="D31" s="377" t="s">
        <v>452</v>
      </c>
      <c r="E31" s="375" t="s">
        <v>535</v>
      </c>
      <c r="F31" s="12"/>
    </row>
    <row r="32" spans="1:7" ht="15" customHeight="1" x14ac:dyDescent="0.25">
      <c r="B32" s="459"/>
      <c r="C32" s="444"/>
      <c r="D32" s="318" t="s">
        <v>450</v>
      </c>
      <c r="E32" s="332"/>
    </row>
    <row r="33" spans="2:6" ht="15" customHeight="1" x14ac:dyDescent="0.25">
      <c r="B33" s="459"/>
      <c r="C33" s="445"/>
      <c r="D33" s="319" t="s">
        <v>451</v>
      </c>
      <c r="E33" s="330"/>
    </row>
    <row r="34" spans="2:6" ht="43.05" customHeight="1" x14ac:dyDescent="0.25">
      <c r="B34" s="459"/>
      <c r="C34" s="160" t="s">
        <v>1</v>
      </c>
      <c r="D34" s="320" t="s">
        <v>519</v>
      </c>
      <c r="E34" s="331"/>
    </row>
    <row r="35" spans="2:6" ht="105" customHeight="1" x14ac:dyDescent="0.25">
      <c r="B35" s="459"/>
      <c r="C35" s="160" t="s">
        <v>2</v>
      </c>
      <c r="D35" s="320" t="s">
        <v>471</v>
      </c>
      <c r="E35" s="331"/>
    </row>
    <row r="36" spans="2:6" ht="15" customHeight="1" x14ac:dyDescent="0.25">
      <c r="B36" s="449" t="s">
        <v>102</v>
      </c>
      <c r="C36" s="441" t="s">
        <v>3</v>
      </c>
      <c r="D36" s="377" t="s">
        <v>95</v>
      </c>
      <c r="E36" s="328"/>
    </row>
    <row r="37" spans="2:6" ht="15" customHeight="1" x14ac:dyDescent="0.25">
      <c r="B37" s="450"/>
      <c r="C37" s="444"/>
      <c r="D37" s="378" t="s">
        <v>452</v>
      </c>
      <c r="E37" s="332"/>
    </row>
    <row r="38" spans="2:6" ht="15" customHeight="1" x14ac:dyDescent="0.25">
      <c r="B38" s="450"/>
      <c r="C38" s="444"/>
      <c r="D38" s="380" t="s">
        <v>100</v>
      </c>
      <c r="E38" s="332"/>
    </row>
    <row r="39" spans="2:6" ht="45" customHeight="1" x14ac:dyDescent="0.25">
      <c r="B39" s="450"/>
      <c r="C39" s="445"/>
      <c r="D39" s="319" t="s">
        <v>472</v>
      </c>
      <c r="E39" s="330"/>
    </row>
    <row r="40" spans="2:6" ht="15" customHeight="1" x14ac:dyDescent="0.25">
      <c r="B40" s="450"/>
      <c r="C40" s="441" t="s">
        <v>9</v>
      </c>
      <c r="D40" s="377" t="str">
        <f>HYPERLINK("#Social!B21", "Diversity, Equity &amp; Inclusion")</f>
        <v>Diversity, Equity &amp; Inclusion</v>
      </c>
      <c r="E40" s="392" t="str">
        <f>HYPERLINK("#Social!A1", "Social")</f>
        <v>Social</v>
      </c>
    </row>
    <row r="41" spans="2:6" ht="45" customHeight="1" x14ac:dyDescent="0.25">
      <c r="B41" s="452"/>
      <c r="C41" s="445"/>
      <c r="D41" s="319" t="s">
        <v>473</v>
      </c>
      <c r="E41" s="376"/>
    </row>
    <row r="42" spans="2:6" ht="15" customHeight="1" x14ac:dyDescent="0.25">
      <c r="B42" s="449" t="s">
        <v>103</v>
      </c>
      <c r="C42" s="441" t="s">
        <v>10</v>
      </c>
      <c r="D42" s="377" t="s">
        <v>95</v>
      </c>
      <c r="E42" s="328"/>
    </row>
    <row r="43" spans="2:6" ht="15" customHeight="1" x14ac:dyDescent="0.25">
      <c r="B43" s="450"/>
      <c r="C43" s="444"/>
      <c r="D43" s="378" t="s">
        <v>452</v>
      </c>
      <c r="E43" s="332"/>
    </row>
    <row r="44" spans="2:6" ht="15" customHeight="1" x14ac:dyDescent="0.25">
      <c r="B44" s="450"/>
      <c r="C44" s="444"/>
      <c r="D44" s="378" t="s">
        <v>528</v>
      </c>
      <c r="E44" s="332"/>
    </row>
    <row r="45" spans="2:6" ht="15" customHeight="1" x14ac:dyDescent="0.25">
      <c r="B45" s="450"/>
      <c r="C45" s="444"/>
      <c r="D45" s="378" t="s">
        <v>295</v>
      </c>
      <c r="E45" s="332"/>
    </row>
    <row r="46" spans="2:6" ht="30" customHeight="1" x14ac:dyDescent="0.25">
      <c r="B46" s="450"/>
      <c r="C46" s="445"/>
      <c r="D46" s="319" t="s">
        <v>474</v>
      </c>
      <c r="E46" s="330"/>
      <c r="F46" s="13"/>
    </row>
    <row r="47" spans="2:6" ht="15" customHeight="1" x14ac:dyDescent="0.25">
      <c r="B47" s="450"/>
      <c r="C47" s="441" t="s">
        <v>11</v>
      </c>
      <c r="D47" s="377" t="s">
        <v>95</v>
      </c>
      <c r="E47" s="328"/>
    </row>
    <row r="48" spans="2:6" ht="15" customHeight="1" x14ac:dyDescent="0.25">
      <c r="B48" s="450"/>
      <c r="C48" s="443"/>
      <c r="D48" s="378" t="s">
        <v>528</v>
      </c>
      <c r="E48" s="332"/>
    </row>
    <row r="49" spans="2:5" ht="15" customHeight="1" x14ac:dyDescent="0.25">
      <c r="B49" s="450"/>
      <c r="C49" s="444"/>
      <c r="D49" s="378" t="s">
        <v>295</v>
      </c>
      <c r="E49" s="332"/>
    </row>
    <row r="50" spans="2:5" ht="15" customHeight="1" x14ac:dyDescent="0.25">
      <c r="B50" s="450"/>
      <c r="C50" s="445"/>
      <c r="D50" s="378" t="s">
        <v>296</v>
      </c>
      <c r="E50" s="330"/>
    </row>
    <row r="51" spans="2:5" ht="15" customHeight="1" x14ac:dyDescent="0.25">
      <c r="B51" s="450"/>
      <c r="C51" s="441" t="s">
        <v>12</v>
      </c>
      <c r="D51" s="377" t="s">
        <v>95</v>
      </c>
      <c r="E51" s="328"/>
    </row>
    <row r="52" spans="2:5" ht="15" customHeight="1" x14ac:dyDescent="0.25">
      <c r="B52" s="450"/>
      <c r="C52" s="444"/>
      <c r="D52" s="378" t="s">
        <v>528</v>
      </c>
      <c r="E52" s="332"/>
    </row>
    <row r="53" spans="2:5" ht="15" customHeight="1" x14ac:dyDescent="0.25">
      <c r="B53" s="450"/>
      <c r="C53" s="445"/>
      <c r="D53" s="378" t="s">
        <v>295</v>
      </c>
      <c r="E53" s="330"/>
    </row>
    <row r="54" spans="2:5" ht="15" customHeight="1" x14ac:dyDescent="0.25">
      <c r="B54" s="450"/>
      <c r="C54" s="441" t="s">
        <v>13</v>
      </c>
      <c r="D54" s="377" t="s">
        <v>95</v>
      </c>
      <c r="E54" s="328"/>
    </row>
    <row r="55" spans="2:5" ht="15" customHeight="1" x14ac:dyDescent="0.25">
      <c r="B55" s="450"/>
      <c r="C55" s="443"/>
      <c r="D55" s="378" t="s">
        <v>528</v>
      </c>
      <c r="E55" s="332"/>
    </row>
    <row r="56" spans="2:5" ht="15" customHeight="1" x14ac:dyDescent="0.25">
      <c r="B56" s="450"/>
      <c r="C56" s="445"/>
      <c r="D56" s="378" t="s">
        <v>295</v>
      </c>
      <c r="E56" s="330"/>
    </row>
    <row r="57" spans="2:5" ht="15" customHeight="1" x14ac:dyDescent="0.25">
      <c r="B57" s="450"/>
      <c r="C57" s="441" t="s">
        <v>14</v>
      </c>
      <c r="D57" s="377" t="s">
        <v>95</v>
      </c>
      <c r="E57" s="328"/>
    </row>
    <row r="58" spans="2:5" ht="15" customHeight="1" x14ac:dyDescent="0.25">
      <c r="B58" s="450"/>
      <c r="C58" s="444"/>
      <c r="D58" s="378" t="s">
        <v>528</v>
      </c>
      <c r="E58" s="332"/>
    </row>
    <row r="59" spans="2:5" ht="15" customHeight="1" x14ac:dyDescent="0.25">
      <c r="B59" s="450"/>
      <c r="C59" s="444"/>
      <c r="D59" s="378" t="s">
        <v>295</v>
      </c>
      <c r="E59" s="332"/>
    </row>
    <row r="60" spans="2:5" ht="15" customHeight="1" x14ac:dyDescent="0.25">
      <c r="B60" s="450"/>
      <c r="C60" s="445"/>
      <c r="D60" s="379" t="s">
        <v>297</v>
      </c>
      <c r="E60" s="330"/>
    </row>
    <row r="61" spans="2:5" ht="15" customHeight="1" x14ac:dyDescent="0.25">
      <c r="B61" s="450"/>
      <c r="C61" s="441" t="s">
        <v>15</v>
      </c>
      <c r="D61" s="377" t="s">
        <v>452</v>
      </c>
      <c r="E61" s="375" t="s">
        <v>544</v>
      </c>
    </row>
    <row r="62" spans="2:5" ht="15" customHeight="1" x14ac:dyDescent="0.25">
      <c r="B62" s="450"/>
      <c r="C62" s="443"/>
      <c r="D62" s="378" t="s">
        <v>528</v>
      </c>
      <c r="E62" s="332"/>
    </row>
    <row r="63" spans="2:5" ht="15" customHeight="1" x14ac:dyDescent="0.25">
      <c r="B63" s="450"/>
      <c r="C63" s="444"/>
      <c r="D63" s="378" t="s">
        <v>297</v>
      </c>
      <c r="E63" s="332"/>
    </row>
    <row r="64" spans="2:5" ht="135" customHeight="1" x14ac:dyDescent="0.25">
      <c r="B64" s="450"/>
      <c r="C64" s="445"/>
      <c r="D64" s="159" t="s">
        <v>475</v>
      </c>
      <c r="E64" s="330"/>
    </row>
    <row r="65" spans="2:5" ht="15" customHeight="1" x14ac:dyDescent="0.25">
      <c r="B65" s="450"/>
      <c r="C65" s="441" t="s">
        <v>16</v>
      </c>
      <c r="D65" s="377" t="s">
        <v>95</v>
      </c>
      <c r="E65" s="328"/>
    </row>
    <row r="66" spans="2:5" ht="15" customHeight="1" x14ac:dyDescent="0.25">
      <c r="B66" s="450"/>
      <c r="C66" s="444"/>
      <c r="D66" s="378" t="s">
        <v>295</v>
      </c>
      <c r="E66" s="332"/>
    </row>
    <row r="67" spans="2:5" ht="15" customHeight="1" x14ac:dyDescent="0.25">
      <c r="B67" s="450"/>
      <c r="C67" s="444"/>
      <c r="D67" s="378" t="s">
        <v>298</v>
      </c>
      <c r="E67" s="332"/>
    </row>
    <row r="68" spans="2:5" ht="15" customHeight="1" x14ac:dyDescent="0.25">
      <c r="B68" s="450"/>
      <c r="C68" s="444"/>
      <c r="D68" s="378" t="s">
        <v>297</v>
      </c>
      <c r="E68" s="332"/>
    </row>
    <row r="69" spans="2:5" ht="15" customHeight="1" x14ac:dyDescent="0.25">
      <c r="B69" s="450"/>
      <c r="C69" s="445"/>
      <c r="D69" s="379" t="s">
        <v>296</v>
      </c>
      <c r="E69" s="330"/>
    </row>
    <row r="70" spans="2:5" ht="15" customHeight="1" x14ac:dyDescent="0.25">
      <c r="B70" s="450"/>
      <c r="C70" s="441" t="s">
        <v>17</v>
      </c>
      <c r="D70" s="377" t="s">
        <v>299</v>
      </c>
      <c r="E70" s="328"/>
    </row>
    <row r="71" spans="2:5" ht="30" customHeight="1" x14ac:dyDescent="0.25">
      <c r="B71" s="450"/>
      <c r="C71" s="445"/>
      <c r="D71" s="159" t="s">
        <v>476</v>
      </c>
      <c r="E71" s="330"/>
    </row>
    <row r="72" spans="2:5" ht="15" customHeight="1" x14ac:dyDescent="0.25">
      <c r="B72" s="450"/>
      <c r="C72" s="441" t="s">
        <v>18</v>
      </c>
      <c r="D72" s="377" t="s">
        <v>528</v>
      </c>
      <c r="E72" s="332"/>
    </row>
    <row r="73" spans="2:5" ht="15" customHeight="1" x14ac:dyDescent="0.25">
      <c r="B73" s="450"/>
      <c r="C73" s="444"/>
      <c r="D73" s="378" t="s">
        <v>295</v>
      </c>
      <c r="E73" s="332"/>
    </row>
    <row r="74" spans="2:5" ht="15" customHeight="1" x14ac:dyDescent="0.25">
      <c r="B74" s="450"/>
      <c r="C74" s="444"/>
      <c r="D74" s="378" t="s">
        <v>453</v>
      </c>
      <c r="E74" s="332"/>
    </row>
    <row r="75" spans="2:5" ht="15" customHeight="1" x14ac:dyDescent="0.25">
      <c r="B75" s="450"/>
      <c r="C75" s="444"/>
      <c r="D75" s="378" t="s">
        <v>297</v>
      </c>
      <c r="E75" s="332"/>
    </row>
    <row r="76" spans="2:5" ht="15" customHeight="1" x14ac:dyDescent="0.25">
      <c r="B76" s="450"/>
      <c r="C76" s="444"/>
      <c r="D76" s="378" t="s">
        <v>296</v>
      </c>
      <c r="E76" s="332"/>
    </row>
    <row r="77" spans="2:5" ht="15" customHeight="1" x14ac:dyDescent="0.25">
      <c r="B77" s="450"/>
      <c r="C77" s="444"/>
      <c r="D77" s="378" t="s">
        <v>452</v>
      </c>
      <c r="E77" s="332"/>
    </row>
    <row r="78" spans="2:5" ht="30" customHeight="1" x14ac:dyDescent="0.25">
      <c r="B78" s="450"/>
      <c r="C78" s="445"/>
      <c r="D78" s="159" t="s">
        <v>477</v>
      </c>
      <c r="E78" s="330"/>
    </row>
    <row r="79" spans="2:5" ht="15" customHeight="1" x14ac:dyDescent="0.25">
      <c r="B79" s="450"/>
      <c r="C79" s="441" t="s">
        <v>19</v>
      </c>
      <c r="D79" s="377" t="s">
        <v>528</v>
      </c>
      <c r="E79" s="328"/>
    </row>
    <row r="80" spans="2:5" ht="15" customHeight="1" x14ac:dyDescent="0.25">
      <c r="B80" s="450"/>
      <c r="C80" s="443"/>
      <c r="D80" s="378" t="s">
        <v>295</v>
      </c>
      <c r="E80" s="332"/>
    </row>
    <row r="81" spans="2:5" ht="15" customHeight="1" x14ac:dyDescent="0.25">
      <c r="B81" s="450"/>
      <c r="C81" s="444"/>
      <c r="D81" s="378" t="s">
        <v>453</v>
      </c>
      <c r="E81" s="332"/>
    </row>
    <row r="82" spans="2:5" ht="15" customHeight="1" x14ac:dyDescent="0.25">
      <c r="B82" s="450"/>
      <c r="C82" s="444"/>
      <c r="D82" s="378" t="s">
        <v>297</v>
      </c>
      <c r="E82" s="332"/>
    </row>
    <row r="83" spans="2:5" ht="15" customHeight="1" x14ac:dyDescent="0.25">
      <c r="B83" s="450"/>
      <c r="C83" s="445"/>
      <c r="D83" s="379" t="s">
        <v>296</v>
      </c>
      <c r="E83" s="330"/>
    </row>
    <row r="84" spans="2:5" ht="15" customHeight="1" x14ac:dyDescent="0.25">
      <c r="B84" s="450"/>
      <c r="C84" s="441" t="s">
        <v>20</v>
      </c>
      <c r="D84" s="377" t="s">
        <v>528</v>
      </c>
      <c r="E84" s="328"/>
    </row>
    <row r="85" spans="2:5" ht="15" customHeight="1" x14ac:dyDescent="0.25">
      <c r="B85" s="450"/>
      <c r="C85" s="444"/>
      <c r="D85" s="378" t="s">
        <v>296</v>
      </c>
      <c r="E85" s="332"/>
    </row>
    <row r="86" spans="2:5" ht="15" customHeight="1" x14ac:dyDescent="0.25">
      <c r="B86" s="450"/>
      <c r="C86" s="445"/>
      <c r="D86" s="378" t="s">
        <v>452</v>
      </c>
      <c r="E86" s="376" t="s">
        <v>541</v>
      </c>
    </row>
    <row r="87" spans="2:5" ht="15" customHeight="1" x14ac:dyDescent="0.25">
      <c r="B87" s="450"/>
      <c r="C87" s="441" t="s">
        <v>21</v>
      </c>
      <c r="D87" s="377" t="s">
        <v>528</v>
      </c>
      <c r="E87" s="328"/>
    </row>
    <row r="88" spans="2:5" ht="15" customHeight="1" x14ac:dyDescent="0.25">
      <c r="B88" s="450"/>
      <c r="C88" s="444"/>
      <c r="D88" s="378" t="s">
        <v>296</v>
      </c>
      <c r="E88" s="332"/>
    </row>
    <row r="89" spans="2:5" ht="15" customHeight="1" x14ac:dyDescent="0.25">
      <c r="B89" s="450"/>
      <c r="C89" s="445"/>
      <c r="D89" s="378" t="s">
        <v>452</v>
      </c>
      <c r="E89" s="376" t="s">
        <v>541</v>
      </c>
    </row>
    <row r="90" spans="2:5" ht="15" customHeight="1" x14ac:dyDescent="0.25">
      <c r="B90" s="452"/>
      <c r="C90" s="160" t="s">
        <v>22</v>
      </c>
      <c r="D90" s="377" t="str">
        <f>HYPERLINK("#Social!B21", "Diversity, Equity &amp; Inclusion")</f>
        <v>Diversity, Equity &amp; Inclusion</v>
      </c>
      <c r="E90" s="406" t="str">
        <f>HYPERLINK("#Social!a1", "Social")</f>
        <v>Social</v>
      </c>
    </row>
    <row r="91" spans="2:5" ht="15" customHeight="1" x14ac:dyDescent="0.25">
      <c r="B91" s="449" t="s">
        <v>104</v>
      </c>
      <c r="C91" s="441" t="s">
        <v>23</v>
      </c>
      <c r="D91" s="377" t="s">
        <v>452</v>
      </c>
      <c r="E91" s="375" t="s">
        <v>551</v>
      </c>
    </row>
    <row r="92" spans="2:5" ht="15" customHeight="1" x14ac:dyDescent="0.25">
      <c r="B92" s="450"/>
      <c r="C92" s="444"/>
      <c r="D92" s="378" t="s">
        <v>478</v>
      </c>
      <c r="E92" s="332"/>
    </row>
    <row r="93" spans="2:5" ht="30" customHeight="1" x14ac:dyDescent="0.25">
      <c r="B93" s="450"/>
      <c r="C93" s="445"/>
      <c r="D93" s="381" t="s">
        <v>479</v>
      </c>
      <c r="E93" s="330"/>
    </row>
    <row r="94" spans="2:5" ht="15" customHeight="1" x14ac:dyDescent="0.25">
      <c r="B94" s="450"/>
      <c r="C94" s="441" t="s">
        <v>24</v>
      </c>
      <c r="D94" s="377" t="s">
        <v>452</v>
      </c>
      <c r="E94" s="328"/>
    </row>
    <row r="95" spans="2:5" ht="15" customHeight="1" x14ac:dyDescent="0.25">
      <c r="B95" s="450"/>
      <c r="C95" s="444"/>
      <c r="D95" s="386" t="s">
        <v>300</v>
      </c>
      <c r="E95" s="332"/>
    </row>
    <row r="96" spans="2:5" ht="15" customHeight="1" x14ac:dyDescent="0.25">
      <c r="B96" s="450"/>
      <c r="C96" s="444"/>
      <c r="D96" s="378" t="s">
        <v>298</v>
      </c>
      <c r="E96" s="332"/>
    </row>
    <row r="97" spans="2:5" ht="15" customHeight="1" x14ac:dyDescent="0.25">
      <c r="B97" s="450"/>
      <c r="C97" s="444"/>
      <c r="D97" s="378" t="s">
        <v>301</v>
      </c>
      <c r="E97" s="332"/>
    </row>
    <row r="98" spans="2:5" ht="15" customHeight="1" x14ac:dyDescent="0.25">
      <c r="B98" s="450"/>
      <c r="C98" s="444"/>
      <c r="D98" s="378" t="s">
        <v>99</v>
      </c>
      <c r="E98" s="332"/>
    </row>
    <row r="99" spans="2:5" ht="15" customHeight="1" x14ac:dyDescent="0.25">
      <c r="B99" s="450"/>
      <c r="C99" s="444"/>
      <c r="D99" s="378" t="s">
        <v>299</v>
      </c>
      <c r="E99" s="332"/>
    </row>
    <row r="100" spans="2:5" ht="15" customHeight="1" x14ac:dyDescent="0.25">
      <c r="B100" s="450"/>
      <c r="C100" s="444"/>
      <c r="D100" s="378" t="s">
        <v>528</v>
      </c>
      <c r="E100" s="332"/>
    </row>
    <row r="101" spans="2:5" ht="75" customHeight="1" x14ac:dyDescent="0.25">
      <c r="B101" s="450"/>
      <c r="C101" s="445"/>
      <c r="D101" s="159" t="s">
        <v>480</v>
      </c>
      <c r="E101" s="330"/>
    </row>
    <row r="102" spans="2:5" ht="15" customHeight="1" x14ac:dyDescent="0.25">
      <c r="B102" s="450"/>
      <c r="C102" s="441" t="s">
        <v>25</v>
      </c>
      <c r="D102" s="377" t="s">
        <v>298</v>
      </c>
      <c r="E102" s="328"/>
    </row>
    <row r="103" spans="2:5" ht="15" customHeight="1" x14ac:dyDescent="0.25">
      <c r="B103" s="450"/>
      <c r="C103" s="444"/>
      <c r="D103" s="386" t="s">
        <v>99</v>
      </c>
      <c r="E103" s="332"/>
    </row>
    <row r="104" spans="2:5" ht="15" customHeight="1" x14ac:dyDescent="0.25">
      <c r="B104" s="450"/>
      <c r="C104" s="444"/>
      <c r="D104" s="378" t="s">
        <v>301</v>
      </c>
      <c r="E104" s="332"/>
    </row>
    <row r="105" spans="2:5" ht="15" customHeight="1" x14ac:dyDescent="0.25">
      <c r="B105" s="450"/>
      <c r="C105" s="444"/>
      <c r="D105" s="378" t="s">
        <v>299</v>
      </c>
      <c r="E105" s="332"/>
    </row>
    <row r="106" spans="2:5" ht="15" customHeight="1" x14ac:dyDescent="0.25">
      <c r="B106" s="450"/>
      <c r="C106" s="444"/>
      <c r="D106" s="378" t="s">
        <v>528</v>
      </c>
      <c r="E106" s="332"/>
    </row>
    <row r="107" spans="2:5" ht="15" customHeight="1" x14ac:dyDescent="0.25">
      <c r="B107" s="450"/>
      <c r="C107" s="444"/>
      <c r="D107" s="378" t="s">
        <v>100</v>
      </c>
      <c r="E107" s="332"/>
    </row>
    <row r="108" spans="2:5" ht="15" customHeight="1" x14ac:dyDescent="0.25">
      <c r="B108" s="450"/>
      <c r="C108" s="444"/>
      <c r="D108" s="378" t="s">
        <v>302</v>
      </c>
      <c r="E108" s="332"/>
    </row>
    <row r="109" spans="2:5" ht="120" customHeight="1" x14ac:dyDescent="0.25">
      <c r="B109" s="450"/>
      <c r="C109" s="445"/>
      <c r="D109" s="159" t="s">
        <v>481</v>
      </c>
      <c r="E109" s="330"/>
    </row>
    <row r="110" spans="2:5" ht="15" customHeight="1" x14ac:dyDescent="0.25">
      <c r="B110" s="450"/>
      <c r="C110" s="441" t="s">
        <v>26</v>
      </c>
      <c r="D110" s="377" t="s">
        <v>299</v>
      </c>
      <c r="E110" s="328"/>
    </row>
    <row r="111" spans="2:5" ht="90" customHeight="1" x14ac:dyDescent="0.25">
      <c r="B111" s="450"/>
      <c r="C111" s="445"/>
      <c r="D111" s="159" t="s">
        <v>482</v>
      </c>
      <c r="E111" s="330"/>
    </row>
    <row r="112" spans="2:5" ht="15" customHeight="1" x14ac:dyDescent="0.25">
      <c r="B112" s="450"/>
      <c r="C112" s="441" t="s">
        <v>27</v>
      </c>
      <c r="D112" s="377" t="s">
        <v>298</v>
      </c>
      <c r="E112" s="332"/>
    </row>
    <row r="113" spans="2:5" ht="15" customHeight="1" x14ac:dyDescent="0.25">
      <c r="B113" s="450"/>
      <c r="C113" s="444"/>
      <c r="D113" s="378" t="s">
        <v>301</v>
      </c>
      <c r="E113" s="332"/>
    </row>
    <row r="114" spans="2:5" ht="15" customHeight="1" x14ac:dyDescent="0.25">
      <c r="B114" s="450"/>
      <c r="C114" s="444"/>
      <c r="D114" s="378" t="s">
        <v>299</v>
      </c>
      <c r="E114" s="332"/>
    </row>
    <row r="115" spans="2:5" ht="15" customHeight="1" x14ac:dyDescent="0.25">
      <c r="B115" s="450"/>
      <c r="C115" s="444"/>
      <c r="D115" s="378" t="str">
        <f>HYPERLINK("#Social!B137", "Human Rights")</f>
        <v>Human Rights</v>
      </c>
      <c r="E115" s="394" t="str">
        <f>HYPERLINK("#Social!a1", "Social")</f>
        <v>Social</v>
      </c>
    </row>
    <row r="116" spans="2:5" ht="75" customHeight="1" x14ac:dyDescent="0.25">
      <c r="B116" s="450"/>
      <c r="C116" s="445"/>
      <c r="D116" s="159" t="s">
        <v>483</v>
      </c>
      <c r="E116" s="333"/>
    </row>
    <row r="117" spans="2:5" ht="15" customHeight="1" x14ac:dyDescent="0.25">
      <c r="B117" s="450"/>
      <c r="C117" s="441" t="s">
        <v>28</v>
      </c>
      <c r="D117" s="377" t="s">
        <v>452</v>
      </c>
      <c r="E117" s="328"/>
    </row>
    <row r="118" spans="2:5" ht="15" customHeight="1" x14ac:dyDescent="0.25">
      <c r="B118" s="450"/>
      <c r="C118" s="444"/>
      <c r="D118" s="378" t="s">
        <v>298</v>
      </c>
      <c r="E118" s="332"/>
    </row>
    <row r="119" spans="2:5" ht="15" customHeight="1" x14ac:dyDescent="0.25">
      <c r="B119" s="450"/>
      <c r="C119" s="444"/>
      <c r="D119" s="378" t="s">
        <v>303</v>
      </c>
      <c r="E119" s="332"/>
    </row>
    <row r="120" spans="2:5" ht="15" customHeight="1" x14ac:dyDescent="0.25">
      <c r="B120" s="450"/>
      <c r="C120" s="444"/>
      <c r="D120" s="378" t="str">
        <f>HYPERLINK("#Governance!b18", "Governance")</f>
        <v>Governance</v>
      </c>
      <c r="E120" s="394" t="str">
        <f>HYPERLINK("#Governance!a1", "Governance")</f>
        <v>Governance</v>
      </c>
    </row>
    <row r="121" spans="2:5" ht="45" customHeight="1" x14ac:dyDescent="0.25">
      <c r="B121" s="450"/>
      <c r="C121" s="444"/>
      <c r="D121" s="354" t="s">
        <v>454</v>
      </c>
      <c r="E121" s="332"/>
    </row>
    <row r="122" spans="2:5" ht="15" customHeight="1" x14ac:dyDescent="0.25">
      <c r="B122" s="450"/>
      <c r="C122" s="444"/>
      <c r="D122" s="381" t="s">
        <v>484</v>
      </c>
      <c r="E122" s="332"/>
    </row>
    <row r="123" spans="2:5" ht="30" customHeight="1" x14ac:dyDescent="0.25">
      <c r="B123" s="450"/>
      <c r="C123" s="445"/>
      <c r="D123" s="381" t="s">
        <v>290</v>
      </c>
      <c r="E123" s="330"/>
    </row>
    <row r="124" spans="2:5" ht="45" customHeight="1" x14ac:dyDescent="0.25">
      <c r="B124" s="452"/>
      <c r="C124" s="160" t="s">
        <v>29</v>
      </c>
      <c r="D124" s="382" t="s">
        <v>455</v>
      </c>
      <c r="E124" s="331"/>
    </row>
    <row r="125" spans="2:5" ht="15" customHeight="1" x14ac:dyDescent="0.25">
      <c r="B125" s="449" t="s">
        <v>105</v>
      </c>
      <c r="C125" s="441" t="s">
        <v>30</v>
      </c>
      <c r="D125" s="377" t="s">
        <v>528</v>
      </c>
      <c r="E125" s="328"/>
    </row>
    <row r="126" spans="2:5" ht="15" customHeight="1" x14ac:dyDescent="0.25">
      <c r="B126" s="450"/>
      <c r="C126" s="444"/>
      <c r="D126" s="378" t="s">
        <v>452</v>
      </c>
      <c r="E126" s="332"/>
    </row>
    <row r="127" spans="2:5" ht="15" customHeight="1" x14ac:dyDescent="0.25">
      <c r="B127" s="450"/>
      <c r="C127" s="444"/>
      <c r="D127" s="378" t="s">
        <v>100</v>
      </c>
      <c r="E127" s="332"/>
    </row>
    <row r="128" spans="2:5" ht="75" customHeight="1" x14ac:dyDescent="0.25">
      <c r="B128" s="452"/>
      <c r="C128" s="445"/>
      <c r="D128" s="383" t="s">
        <v>485</v>
      </c>
      <c r="E128" s="330"/>
    </row>
    <row r="129" spans="2:5" ht="5.0999999999999996" customHeight="1" x14ac:dyDescent="0.25">
      <c r="B129" s="31"/>
      <c r="C129" s="163"/>
      <c r="D129" s="164"/>
    </row>
    <row r="130" spans="2:5" ht="15" customHeight="1" x14ac:dyDescent="0.25">
      <c r="B130" s="370" t="s">
        <v>5</v>
      </c>
      <c r="C130" s="370"/>
      <c r="D130" s="370"/>
      <c r="E130" s="370"/>
    </row>
    <row r="131" spans="2:5" ht="5.0999999999999996" customHeight="1" x14ac:dyDescent="0.25">
      <c r="B131" s="30"/>
      <c r="C131" s="30"/>
      <c r="D131" s="30"/>
      <c r="E131" s="30"/>
    </row>
    <row r="132" spans="2:5" ht="15" customHeight="1" x14ac:dyDescent="0.25">
      <c r="B132" s="449" t="s">
        <v>106</v>
      </c>
      <c r="C132" s="441" t="s">
        <v>6</v>
      </c>
      <c r="D132" s="377" t="s">
        <v>452</v>
      </c>
      <c r="E132" s="375" t="s">
        <v>545</v>
      </c>
    </row>
    <row r="133" spans="2:5" ht="15" customHeight="1" x14ac:dyDescent="0.25">
      <c r="B133" s="450"/>
      <c r="C133" s="442"/>
      <c r="D133" s="389" t="s">
        <v>478</v>
      </c>
      <c r="E133" s="330"/>
    </row>
    <row r="134" spans="2:5" ht="15" customHeight="1" x14ac:dyDescent="0.25">
      <c r="B134" s="450"/>
      <c r="C134" s="441" t="s">
        <v>7</v>
      </c>
      <c r="D134" s="377" t="s">
        <v>452</v>
      </c>
      <c r="E134" s="375" t="s">
        <v>545</v>
      </c>
    </row>
    <row r="135" spans="2:5" ht="15" customHeight="1" x14ac:dyDescent="0.25">
      <c r="B135" s="450"/>
      <c r="C135" s="442"/>
      <c r="D135" s="389" t="s">
        <v>478</v>
      </c>
      <c r="E135" s="330"/>
    </row>
    <row r="136" spans="2:5" ht="15" customHeight="1" x14ac:dyDescent="0.25">
      <c r="B136" s="450"/>
      <c r="C136" s="441" t="s">
        <v>8</v>
      </c>
      <c r="D136" s="377" t="s">
        <v>452</v>
      </c>
      <c r="E136" s="375" t="s">
        <v>545</v>
      </c>
    </row>
    <row r="137" spans="2:5" ht="15" customHeight="1" x14ac:dyDescent="0.25">
      <c r="B137" s="452"/>
      <c r="C137" s="442"/>
      <c r="D137" s="389" t="s">
        <v>478</v>
      </c>
      <c r="E137" s="330"/>
    </row>
    <row r="138" spans="2:5" ht="5.0999999999999996" customHeight="1" x14ac:dyDescent="0.25">
      <c r="B138" s="31"/>
      <c r="C138" s="163"/>
    </row>
    <row r="139" spans="2:5" ht="15" customHeight="1" x14ac:dyDescent="0.25">
      <c r="B139" s="370" t="s">
        <v>107</v>
      </c>
      <c r="C139" s="370"/>
      <c r="D139" s="370"/>
      <c r="E139" s="370"/>
    </row>
    <row r="140" spans="2:5" ht="5.0999999999999996" customHeight="1" x14ac:dyDescent="0.25">
      <c r="B140" s="30"/>
      <c r="C140" s="30"/>
      <c r="D140" s="30"/>
      <c r="E140" s="30"/>
    </row>
    <row r="141" spans="2:5" ht="15" customHeight="1" x14ac:dyDescent="0.25">
      <c r="B141" s="372" t="s">
        <v>371</v>
      </c>
      <c r="C141" s="372"/>
      <c r="D141" s="372"/>
      <c r="E141" s="372"/>
    </row>
    <row r="142" spans="2:5" ht="15" customHeight="1" x14ac:dyDescent="0.25">
      <c r="B142" s="449" t="s">
        <v>372</v>
      </c>
      <c r="C142" s="441" t="s">
        <v>373</v>
      </c>
      <c r="D142" s="385" t="s">
        <v>452</v>
      </c>
      <c r="E142" s="375" t="s">
        <v>535</v>
      </c>
    </row>
    <row r="143" spans="2:5" ht="15" customHeight="1" x14ac:dyDescent="0.25">
      <c r="B143" s="450"/>
      <c r="C143" s="444"/>
      <c r="D143" s="386" t="s">
        <v>294</v>
      </c>
      <c r="E143" s="332"/>
    </row>
    <row r="144" spans="2:5" ht="15" customHeight="1" x14ac:dyDescent="0.25">
      <c r="B144" s="450"/>
      <c r="C144" s="444"/>
      <c r="D144" s="386" t="s">
        <v>100</v>
      </c>
      <c r="E144" s="332"/>
    </row>
    <row r="145" spans="2:5" ht="15" customHeight="1" x14ac:dyDescent="0.25">
      <c r="B145" s="450"/>
      <c r="C145" s="444"/>
      <c r="D145" s="386" t="s">
        <v>99</v>
      </c>
      <c r="E145" s="332"/>
    </row>
    <row r="146" spans="2:5" ht="15" customHeight="1" x14ac:dyDescent="0.25">
      <c r="B146" s="450"/>
      <c r="C146" s="444"/>
      <c r="D146" s="387" t="str">
        <f>HYPERLINK("#Environment!B21", "GHG Emissions")</f>
        <v>GHG Emissions</v>
      </c>
      <c r="E146" s="388" t="str">
        <f>HYPERLINK("#Environment!a1", "Environment")</f>
        <v>Environment</v>
      </c>
    </row>
    <row r="147" spans="2:5" ht="90" customHeight="1" x14ac:dyDescent="0.25">
      <c r="B147" s="450"/>
      <c r="C147" s="445"/>
      <c r="D147" s="355" t="s">
        <v>486</v>
      </c>
      <c r="E147" s="336"/>
    </row>
    <row r="148" spans="2:5" ht="15" customHeight="1" x14ac:dyDescent="0.25">
      <c r="B148" s="449" t="s">
        <v>374</v>
      </c>
      <c r="C148" s="441" t="s">
        <v>375</v>
      </c>
      <c r="D148" s="385" t="s">
        <v>452</v>
      </c>
      <c r="E148" s="375" t="s">
        <v>535</v>
      </c>
    </row>
    <row r="149" spans="2:5" ht="15" customHeight="1" x14ac:dyDescent="0.25">
      <c r="B149" s="450"/>
      <c r="C149" s="444"/>
      <c r="D149" s="386" t="s">
        <v>294</v>
      </c>
      <c r="E149" s="332"/>
    </row>
    <row r="150" spans="2:5" ht="15" customHeight="1" x14ac:dyDescent="0.25">
      <c r="B150" s="450"/>
      <c r="C150" s="444"/>
      <c r="D150" s="386" t="s">
        <v>100</v>
      </c>
      <c r="E150" s="332"/>
    </row>
    <row r="151" spans="2:5" ht="15" customHeight="1" x14ac:dyDescent="0.25">
      <c r="B151" s="450"/>
      <c r="C151" s="444"/>
      <c r="D151" s="386" t="s">
        <v>99</v>
      </c>
      <c r="E151" s="332"/>
    </row>
    <row r="152" spans="2:5" ht="15" customHeight="1" x14ac:dyDescent="0.25">
      <c r="B152" s="450"/>
      <c r="C152" s="444"/>
      <c r="D152" s="387" t="str">
        <f>HYPERLINK("#Environment!B21", "GHG Emissions")</f>
        <v>GHG Emissions</v>
      </c>
      <c r="E152" s="388" t="str">
        <f>HYPERLINK("#Environment!a1", "Environment")</f>
        <v>Environment</v>
      </c>
    </row>
    <row r="153" spans="2:5" ht="90" customHeight="1" x14ac:dyDescent="0.25">
      <c r="B153" s="450"/>
      <c r="C153" s="445"/>
      <c r="D153" s="355" t="s">
        <v>487</v>
      </c>
      <c r="E153" s="4"/>
    </row>
    <row r="154" spans="2:5" ht="15" customHeight="1" x14ac:dyDescent="0.25">
      <c r="B154" s="449" t="s">
        <v>376</v>
      </c>
      <c r="C154" s="441" t="s">
        <v>377</v>
      </c>
      <c r="D154" s="385" t="s">
        <v>452</v>
      </c>
      <c r="E154" s="375" t="s">
        <v>535</v>
      </c>
    </row>
    <row r="155" spans="2:5" ht="15" customHeight="1" x14ac:dyDescent="0.25">
      <c r="B155" s="450"/>
      <c r="C155" s="444"/>
      <c r="D155" s="386" t="str">
        <f>HYPERLINK("#Environment!B21", "GHG Emissions")</f>
        <v>GHG Emissions</v>
      </c>
      <c r="E155" s="388" t="str">
        <f>HYPERLINK("#Environment!a1", "Environment")</f>
        <v>Environment</v>
      </c>
    </row>
    <row r="156" spans="2:5" ht="15" customHeight="1" x14ac:dyDescent="0.25">
      <c r="B156" s="457"/>
      <c r="C156" s="444"/>
      <c r="D156" s="386" t="s">
        <v>294</v>
      </c>
      <c r="E156" s="332"/>
    </row>
    <row r="157" spans="2:5" ht="15" customHeight="1" x14ac:dyDescent="0.25">
      <c r="B157" s="457"/>
      <c r="C157" s="444"/>
      <c r="D157" s="404" t="str">
        <f>HYPERLINK("#Environment!B122", "Climate Active Carbon Neutral Certification (Historical)")</f>
        <v>Climate Active Carbon Neutral Certification (Historical)</v>
      </c>
      <c r="E157" s="388" t="str">
        <f>HYPERLINK("#Environment!a1", "Environment")</f>
        <v>Environment</v>
      </c>
    </row>
    <row r="158" spans="2:5" ht="60" customHeight="1" x14ac:dyDescent="0.25">
      <c r="B158" s="451"/>
      <c r="C158" s="445"/>
      <c r="D158" s="355" t="s">
        <v>488</v>
      </c>
      <c r="E158" s="407"/>
    </row>
    <row r="159" spans="2:5" ht="15" customHeight="1" x14ac:dyDescent="0.25">
      <c r="B159" s="449" t="s">
        <v>378</v>
      </c>
      <c r="C159" s="441" t="s">
        <v>379</v>
      </c>
      <c r="D159" s="385" t="s">
        <v>452</v>
      </c>
      <c r="E159" s="375" t="s">
        <v>536</v>
      </c>
    </row>
    <row r="160" spans="2:5" ht="15" customHeight="1" x14ac:dyDescent="0.25">
      <c r="B160" s="450"/>
      <c r="C160" s="444"/>
      <c r="D160" s="387" t="str">
        <f>HYPERLINK("#Environment!B21", "GHG Emissions")</f>
        <v>GHG Emissions</v>
      </c>
      <c r="E160" s="388" t="str">
        <f>HYPERLINK("#Environment!a1", "Environment")</f>
        <v>Environment</v>
      </c>
    </row>
    <row r="161" spans="2:5" ht="15" customHeight="1" x14ac:dyDescent="0.25">
      <c r="B161" s="450"/>
      <c r="C161" s="444"/>
      <c r="D161" s="386" t="s">
        <v>294</v>
      </c>
      <c r="E161" s="332"/>
    </row>
    <row r="162" spans="2:5" ht="15" customHeight="1" x14ac:dyDescent="0.25">
      <c r="B162" s="452"/>
      <c r="C162" s="445"/>
      <c r="D162" s="386" t="str">
        <f>HYPERLINK("#Environment!B122", "Climate Active Carbon Neutral Certification (Historical)")</f>
        <v>Climate Active Carbon Neutral Certification (Historical)</v>
      </c>
      <c r="E162" s="388" t="str">
        <f>HYPERLINK("#Environment!a1", "Environment")</f>
        <v>Environment</v>
      </c>
    </row>
    <row r="163" spans="2:5" ht="15" customHeight="1" x14ac:dyDescent="0.25">
      <c r="B163" s="449" t="s">
        <v>380</v>
      </c>
      <c r="C163" s="441" t="s">
        <v>384</v>
      </c>
      <c r="D163" s="385" t="s">
        <v>452</v>
      </c>
      <c r="E163" s="375" t="s">
        <v>536</v>
      </c>
    </row>
    <row r="164" spans="2:5" ht="15" customHeight="1" x14ac:dyDescent="0.25">
      <c r="B164" s="450"/>
      <c r="C164" s="444"/>
      <c r="D164" s="387" t="str">
        <f>HYPERLINK("#Environment!B21", "GHG Emissions")</f>
        <v>GHG Emissions</v>
      </c>
      <c r="E164" s="388" t="str">
        <f>HYPERLINK("#Environment!a1", "Environment")</f>
        <v>Environment</v>
      </c>
    </row>
    <row r="165" spans="2:5" ht="15" customHeight="1" x14ac:dyDescent="0.25">
      <c r="B165" s="450"/>
      <c r="C165" s="444"/>
      <c r="D165" s="386" t="s">
        <v>294</v>
      </c>
      <c r="E165" s="332"/>
    </row>
    <row r="166" spans="2:5" ht="15" customHeight="1" x14ac:dyDescent="0.25">
      <c r="B166" s="452"/>
      <c r="C166" s="445"/>
      <c r="D166" s="386" t="str">
        <f>HYPERLINK("#Environment!B122", "Climate Active Carbon Neutral Certification (Historical)")</f>
        <v>Climate Active Carbon Neutral Certification (Historical)</v>
      </c>
      <c r="E166" s="388" t="str">
        <f>HYPERLINK("#Environment!a1", "Environment")</f>
        <v>Environment</v>
      </c>
    </row>
    <row r="167" spans="2:5" ht="15" customHeight="1" x14ac:dyDescent="0.25">
      <c r="B167" s="449" t="s">
        <v>381</v>
      </c>
      <c r="C167" s="441" t="s">
        <v>385</v>
      </c>
      <c r="D167" s="385" t="s">
        <v>452</v>
      </c>
      <c r="E167" s="375" t="s">
        <v>536</v>
      </c>
    </row>
    <row r="168" spans="2:5" ht="15" customHeight="1" x14ac:dyDescent="0.25">
      <c r="B168" s="450"/>
      <c r="C168" s="444"/>
      <c r="D168" s="387" t="str">
        <f>HYPERLINK("#Environment!B21", "GHG Emissions")</f>
        <v>GHG Emissions</v>
      </c>
      <c r="E168" s="388" t="str">
        <f>HYPERLINK("#Environment!a1", "Environment")</f>
        <v>Environment</v>
      </c>
    </row>
    <row r="169" spans="2:5" ht="15" customHeight="1" x14ac:dyDescent="0.25">
      <c r="B169" s="457"/>
      <c r="C169" s="444"/>
      <c r="D169" s="386" t="s">
        <v>294</v>
      </c>
      <c r="E169" s="395"/>
    </row>
    <row r="170" spans="2:5" ht="15" customHeight="1" x14ac:dyDescent="0.25">
      <c r="B170" s="451"/>
      <c r="C170" s="445"/>
      <c r="D170" s="404" t="str">
        <f>HYPERLINK("#Environment!B122", "Climate Active Carbon Neutral Certification (Historical)")</f>
        <v>Climate Active Carbon Neutral Certification (Historical)</v>
      </c>
      <c r="E170" s="388" t="str">
        <f>HYPERLINK("#Environment!a1", "Environment")</f>
        <v>Environment</v>
      </c>
    </row>
    <row r="171" spans="2:5" ht="15" customHeight="1" x14ac:dyDescent="0.25">
      <c r="B171" s="449" t="s">
        <v>382</v>
      </c>
      <c r="C171" s="441" t="s">
        <v>49</v>
      </c>
      <c r="D171" s="385" t="s">
        <v>452</v>
      </c>
      <c r="E171" s="375" t="s">
        <v>536</v>
      </c>
    </row>
    <row r="172" spans="2:5" ht="15" customHeight="1" x14ac:dyDescent="0.25">
      <c r="B172" s="450"/>
      <c r="C172" s="444"/>
      <c r="D172" s="404" t="str">
        <f>HYPERLINK("#Environment!B99", "Global Carbon Emissions Intensity")</f>
        <v>Global Carbon Emissions Intensity</v>
      </c>
      <c r="E172" s="388" t="str">
        <f>HYPERLINK("#Environment!a1", "Environment")</f>
        <v>Environment</v>
      </c>
    </row>
    <row r="173" spans="2:5" ht="15" customHeight="1" x14ac:dyDescent="0.25">
      <c r="B173" s="457"/>
      <c r="C173" s="444"/>
      <c r="D173" s="386" t="s">
        <v>294</v>
      </c>
      <c r="E173" s="332"/>
    </row>
    <row r="174" spans="2:5" ht="15" customHeight="1" x14ac:dyDescent="0.25">
      <c r="B174" s="451"/>
      <c r="C174" s="445"/>
      <c r="D174" s="386" t="str">
        <f>HYPERLINK("#Environment!B122", "Climate Active Carbon Neutral Certification (Historical)")</f>
        <v>Climate Active Carbon Neutral Certification (Historical)</v>
      </c>
      <c r="E174" s="396" t="str">
        <f>HYPERLINK("#Environment!a1", "Environment")</f>
        <v>Environment</v>
      </c>
    </row>
    <row r="175" spans="2:5" ht="15" customHeight="1" x14ac:dyDescent="0.25">
      <c r="B175" s="449" t="s">
        <v>383</v>
      </c>
      <c r="C175" s="441" t="s">
        <v>386</v>
      </c>
      <c r="D175" s="385" t="s">
        <v>452</v>
      </c>
      <c r="E175" s="328"/>
    </row>
    <row r="176" spans="2:5" ht="15" customHeight="1" x14ac:dyDescent="0.25">
      <c r="B176" s="450"/>
      <c r="C176" s="444"/>
      <c r="D176" s="404" t="str">
        <f>HYPERLINK("#Environment!B122", "Climate Active Carbon Neutral Certification (Historical)")</f>
        <v>Climate Active Carbon Neutral Certification (Historical)</v>
      </c>
      <c r="E176" s="388" t="str">
        <f>HYPERLINK("#Environment!a1", "Environment")</f>
        <v>Environment</v>
      </c>
    </row>
    <row r="177" spans="2:5" ht="15" customHeight="1" x14ac:dyDescent="0.25">
      <c r="B177" s="457"/>
      <c r="C177" s="444"/>
      <c r="D177" s="386" t="s">
        <v>294</v>
      </c>
      <c r="E177" s="332"/>
    </row>
    <row r="178" spans="2:5" ht="15" customHeight="1" x14ac:dyDescent="0.25">
      <c r="B178" s="457"/>
      <c r="C178" s="444"/>
      <c r="D178" s="386" t="s">
        <v>99</v>
      </c>
      <c r="E178" s="332"/>
    </row>
    <row r="179" spans="2:5" ht="60" customHeight="1" x14ac:dyDescent="0.25">
      <c r="B179" s="451"/>
      <c r="C179" s="445"/>
      <c r="D179" s="356" t="s">
        <v>489</v>
      </c>
      <c r="E179" s="330"/>
    </row>
    <row r="180" spans="2:5" ht="5.0999999999999996" customHeight="1" x14ac:dyDescent="0.25">
      <c r="B180" s="241"/>
      <c r="C180" s="241"/>
      <c r="D180" s="242"/>
      <c r="E180" s="243"/>
    </row>
    <row r="181" spans="2:5" ht="15" customHeight="1" x14ac:dyDescent="0.25">
      <c r="B181" s="371" t="s">
        <v>387</v>
      </c>
      <c r="C181" s="371"/>
      <c r="D181" s="371"/>
      <c r="E181" s="371"/>
    </row>
    <row r="182" spans="2:5" ht="15" customHeight="1" x14ac:dyDescent="0.25">
      <c r="B182" s="449" t="s">
        <v>388</v>
      </c>
      <c r="C182" s="441" t="s">
        <v>393</v>
      </c>
      <c r="D182" s="385" t="s">
        <v>294</v>
      </c>
      <c r="E182" s="328"/>
    </row>
    <row r="183" spans="2:5" ht="15" customHeight="1" x14ac:dyDescent="0.25">
      <c r="B183" s="450"/>
      <c r="C183" s="444"/>
      <c r="D183" s="387" t="s">
        <v>99</v>
      </c>
      <c r="E183" s="388" t="str">
        <f>HYPERLINK("#Environment!a1", "Environment")</f>
        <v>Environment</v>
      </c>
    </row>
    <row r="184" spans="2:5" ht="15" customHeight="1" x14ac:dyDescent="0.25">
      <c r="B184" s="450"/>
      <c r="C184" s="444"/>
      <c r="D184" s="386" t="s">
        <v>100</v>
      </c>
      <c r="E184" s="336"/>
    </row>
    <row r="185" spans="2:5" ht="75" customHeight="1" x14ac:dyDescent="0.25">
      <c r="B185" s="451"/>
      <c r="C185" s="445"/>
      <c r="D185" s="356" t="s">
        <v>490</v>
      </c>
      <c r="E185" s="334"/>
    </row>
    <row r="186" spans="2:5" ht="15" customHeight="1" x14ac:dyDescent="0.25">
      <c r="B186" s="449" t="s">
        <v>389</v>
      </c>
      <c r="C186" s="441" t="s">
        <v>394</v>
      </c>
      <c r="D186" s="385" t="s">
        <v>294</v>
      </c>
      <c r="E186" s="328"/>
    </row>
    <row r="187" spans="2:5" ht="15" customHeight="1" x14ac:dyDescent="0.25">
      <c r="B187" s="450"/>
      <c r="C187" s="443"/>
      <c r="D187" s="386" t="str">
        <f>HYPERLINK("#Environment!B122", "Climate Active Carbon Neutral Certification (Historical)")</f>
        <v>Climate Active Carbon Neutral Certification (Historical)</v>
      </c>
      <c r="E187" s="388" t="str">
        <f>HYPERLINK("#Environment!a1", "Environment")</f>
        <v>Environment</v>
      </c>
    </row>
    <row r="188" spans="2:5" ht="15" customHeight="1" x14ac:dyDescent="0.25">
      <c r="B188" s="450"/>
      <c r="C188" s="444"/>
      <c r="D188" s="404" t="str">
        <f>HYPERLINK("#Environment!B110", "Electricity")</f>
        <v>Electricity</v>
      </c>
      <c r="E188" s="388" t="str">
        <f>HYPERLINK("#Environment!a1", "Environment")</f>
        <v>Environment</v>
      </c>
    </row>
    <row r="189" spans="2:5" ht="60" customHeight="1" x14ac:dyDescent="0.25">
      <c r="B189" s="451"/>
      <c r="C189" s="445"/>
      <c r="D189" s="356" t="s">
        <v>491</v>
      </c>
      <c r="E189" s="334"/>
    </row>
    <row r="190" spans="2:5" ht="15" customHeight="1" x14ac:dyDescent="0.25">
      <c r="B190" s="449" t="s">
        <v>390</v>
      </c>
      <c r="C190" s="441" t="s">
        <v>395</v>
      </c>
      <c r="D190" s="385" t="s">
        <v>294</v>
      </c>
      <c r="E190" s="328"/>
    </row>
    <row r="191" spans="2:5" ht="15" customHeight="1" x14ac:dyDescent="0.25">
      <c r="B191" s="450"/>
      <c r="C191" s="444"/>
      <c r="D191" s="404" t="str">
        <f>HYPERLINK("#Environment!B122", "Climate Active Carbon Neutral Certification (Historical)")</f>
        <v>Climate Active Carbon Neutral Certification (Historical)</v>
      </c>
      <c r="E191" s="388" t="str">
        <f>HYPERLINK("#Environment!a1", "Environment")</f>
        <v>Environment</v>
      </c>
    </row>
    <row r="192" spans="2:5" ht="15" customHeight="1" x14ac:dyDescent="0.25">
      <c r="B192" s="450"/>
      <c r="C192" s="444"/>
      <c r="D192" s="404" t="str">
        <f>HYPERLINK("#Environment!B110", "Electricity")</f>
        <v>Electricity</v>
      </c>
      <c r="E192" s="388" t="str">
        <f>HYPERLINK("#Environment!a1", "Environment")</f>
        <v>Environment</v>
      </c>
    </row>
    <row r="193" spans="2:5" ht="75" customHeight="1" x14ac:dyDescent="0.25">
      <c r="B193" s="451"/>
      <c r="C193" s="445"/>
      <c r="D193" s="356" t="s">
        <v>492</v>
      </c>
      <c r="E193" s="334"/>
    </row>
    <row r="194" spans="2:5" ht="15" customHeight="1" x14ac:dyDescent="0.25">
      <c r="B194" s="449" t="s">
        <v>391</v>
      </c>
      <c r="C194" s="441" t="s">
        <v>48</v>
      </c>
      <c r="D194" s="385" t="s">
        <v>452</v>
      </c>
      <c r="E194" s="328"/>
    </row>
    <row r="195" spans="2:5" ht="15" customHeight="1" x14ac:dyDescent="0.25">
      <c r="B195" s="450"/>
      <c r="C195" s="444"/>
      <c r="D195" s="387" t="s">
        <v>294</v>
      </c>
      <c r="E195" s="332"/>
    </row>
    <row r="196" spans="2:5" ht="15" customHeight="1" x14ac:dyDescent="0.25">
      <c r="B196" s="450"/>
      <c r="C196" s="444"/>
      <c r="D196" s="386" t="str">
        <f>HYPERLINK("#Environment!B122", "Climate Active Carbon Neutral Certification (Historical)")</f>
        <v>Climate Active Carbon Neutral Certification (Historical)</v>
      </c>
      <c r="E196" s="388" t="str">
        <f>HYPERLINK("#Environment!a1", "Environment")</f>
        <v>Environment</v>
      </c>
    </row>
    <row r="197" spans="2:5" ht="15" customHeight="1" x14ac:dyDescent="0.25">
      <c r="B197" s="450"/>
      <c r="C197" s="444"/>
      <c r="D197" s="405" t="str">
        <f>HYPERLINK("#Environment!B110", "Electricity")</f>
        <v>Electricity</v>
      </c>
      <c r="E197" s="388" t="str">
        <f>HYPERLINK("#Environment!a1", "Environment")</f>
        <v>Environment</v>
      </c>
    </row>
    <row r="198" spans="2:5" ht="60" customHeight="1" x14ac:dyDescent="0.25">
      <c r="B198" s="452"/>
      <c r="C198" s="445"/>
      <c r="D198" s="356" t="s">
        <v>493</v>
      </c>
      <c r="E198" s="334"/>
    </row>
    <row r="199" spans="2:5" ht="15" customHeight="1" x14ac:dyDescent="0.25">
      <c r="B199" s="453" t="s">
        <v>392</v>
      </c>
      <c r="C199" s="441" t="s">
        <v>396</v>
      </c>
      <c r="D199" s="385" t="s">
        <v>452</v>
      </c>
      <c r="E199" s="375" t="s">
        <v>535</v>
      </c>
    </row>
    <row r="200" spans="2:5" ht="15" customHeight="1" x14ac:dyDescent="0.25">
      <c r="B200" s="455"/>
      <c r="C200" s="444"/>
      <c r="D200" s="387" t="str">
        <f>HYPERLINK("#Environment!B110", "Electricity")</f>
        <v>Electricity</v>
      </c>
      <c r="E200" s="388" t="str">
        <f>HYPERLINK("#Environment!a1", "Environment")</f>
        <v>Environment</v>
      </c>
    </row>
    <row r="201" spans="2:5" ht="60" customHeight="1" x14ac:dyDescent="0.25">
      <c r="B201" s="454"/>
      <c r="C201" s="445"/>
      <c r="D201" s="356" t="s">
        <v>494</v>
      </c>
      <c r="E201" s="334"/>
    </row>
    <row r="202" spans="2:5" ht="5.0999999999999996" customHeight="1" x14ac:dyDescent="0.3">
      <c r="B202"/>
      <c r="C202" s="165"/>
      <c r="D202" s="244"/>
      <c r="E202" s="243"/>
    </row>
    <row r="203" spans="2:5" ht="15" customHeight="1" x14ac:dyDescent="0.25">
      <c r="B203" s="372" t="s">
        <v>171</v>
      </c>
      <c r="C203" s="372"/>
      <c r="D203" s="372"/>
      <c r="E203" s="372"/>
    </row>
    <row r="204" spans="2:5" ht="15" customHeight="1" x14ac:dyDescent="0.25">
      <c r="B204" s="161" t="s">
        <v>31</v>
      </c>
      <c r="C204" s="441" t="s">
        <v>32</v>
      </c>
      <c r="D204" s="385" t="s">
        <v>452</v>
      </c>
      <c r="E204" s="328"/>
    </row>
    <row r="205" spans="2:5" ht="15" customHeight="1" x14ac:dyDescent="0.25">
      <c r="B205" s="162"/>
      <c r="C205" s="445"/>
      <c r="D205" s="387" t="str">
        <f>HYPERLINK("#Social!B160", "Economic Contribution")</f>
        <v>Economic Contribution</v>
      </c>
      <c r="E205" s="394" t="str">
        <f>HYPERLINK("#Social!a1", "Social")</f>
        <v>Social</v>
      </c>
    </row>
    <row r="206" spans="2:5" ht="15" customHeight="1" x14ac:dyDescent="0.25">
      <c r="B206" s="157" t="s">
        <v>33</v>
      </c>
      <c r="C206" s="160" t="s">
        <v>34</v>
      </c>
      <c r="D206" s="411" t="s">
        <v>286</v>
      </c>
      <c r="E206" s="413" t="s">
        <v>542</v>
      </c>
    </row>
    <row r="207" spans="2:5" ht="5.0999999999999996" customHeight="1" x14ac:dyDescent="0.25">
      <c r="B207" s="30"/>
      <c r="C207" s="30"/>
      <c r="D207" s="30"/>
      <c r="E207" s="30"/>
    </row>
    <row r="208" spans="2:5" ht="15" customHeight="1" x14ac:dyDescent="0.25">
      <c r="B208" s="372" t="s">
        <v>170</v>
      </c>
      <c r="C208" s="372"/>
      <c r="D208" s="372"/>
      <c r="E208" s="372"/>
    </row>
    <row r="209" spans="2:5" ht="15" customHeight="1" x14ac:dyDescent="0.25">
      <c r="B209" s="449" t="s">
        <v>36</v>
      </c>
      <c r="C209" s="441" t="s">
        <v>35</v>
      </c>
      <c r="D209" s="385" t="s">
        <v>452</v>
      </c>
      <c r="E209" s="375" t="s">
        <v>537</v>
      </c>
    </row>
    <row r="210" spans="2:5" ht="15" customHeight="1" x14ac:dyDescent="0.25">
      <c r="B210" s="450"/>
      <c r="C210" s="444"/>
      <c r="D210" s="388" t="str">
        <f>HYPERLINK("#Governance!b22", "Ethics &amp; Transparency")</f>
        <v>Ethics &amp; Transparency</v>
      </c>
      <c r="E210" s="388" t="str">
        <f>HYPERLINK("#Governance!a1", "Governance")</f>
        <v>Governance</v>
      </c>
    </row>
    <row r="211" spans="2:5" ht="15" customHeight="1" x14ac:dyDescent="0.25">
      <c r="B211" s="450"/>
      <c r="C211" s="444"/>
      <c r="D211" s="388" t="str">
        <f>HYPERLINK("#Governance!b74", "Responsible Supply Chain")</f>
        <v>Responsible Supply Chain</v>
      </c>
      <c r="E211" s="388" t="str">
        <f>HYPERLINK("#Governance!a1", "Governance")</f>
        <v>Governance</v>
      </c>
    </row>
    <row r="212" spans="2:5" ht="15" customHeight="1" x14ac:dyDescent="0.25">
      <c r="B212" s="450"/>
      <c r="C212" s="444"/>
      <c r="D212" s="386" t="s">
        <v>304</v>
      </c>
      <c r="E212" s="332"/>
    </row>
    <row r="213" spans="2:5" ht="15" customHeight="1" x14ac:dyDescent="0.25">
      <c r="B213" s="450"/>
      <c r="C213" s="444"/>
      <c r="D213" s="386" t="s">
        <v>298</v>
      </c>
      <c r="E213" s="332"/>
    </row>
    <row r="214" spans="2:5" ht="15" customHeight="1" x14ac:dyDescent="0.25">
      <c r="B214" s="450"/>
      <c r="C214" s="444"/>
      <c r="D214" s="386" t="s">
        <v>301</v>
      </c>
      <c r="E214" s="332"/>
    </row>
    <row r="215" spans="2:5" ht="15" customHeight="1" x14ac:dyDescent="0.25">
      <c r="B215" s="452"/>
      <c r="C215" s="445"/>
      <c r="D215" s="389" t="s">
        <v>299</v>
      </c>
      <c r="E215" s="330"/>
    </row>
    <row r="216" spans="2:5" ht="15" customHeight="1" x14ac:dyDescent="0.25">
      <c r="B216" s="449" t="s">
        <v>37</v>
      </c>
      <c r="C216" s="441" t="s">
        <v>39</v>
      </c>
      <c r="D216" s="385" t="s">
        <v>452</v>
      </c>
      <c r="E216" s="375" t="s">
        <v>537</v>
      </c>
    </row>
    <row r="217" spans="2:5" ht="15" customHeight="1" x14ac:dyDescent="0.25">
      <c r="B217" s="450"/>
      <c r="C217" s="443"/>
      <c r="D217" s="388" t="s">
        <v>300</v>
      </c>
      <c r="E217" s="332"/>
    </row>
    <row r="218" spans="2:5" ht="15" customHeight="1" x14ac:dyDescent="0.25">
      <c r="B218" s="450"/>
      <c r="C218" s="444"/>
      <c r="D218" s="388" t="s">
        <v>298</v>
      </c>
      <c r="E218" s="332"/>
    </row>
    <row r="219" spans="2:5" ht="15" customHeight="1" x14ac:dyDescent="0.25">
      <c r="B219" s="450"/>
      <c r="C219" s="444"/>
      <c r="D219" s="386" t="s">
        <v>305</v>
      </c>
      <c r="E219" s="332"/>
    </row>
    <row r="220" spans="2:5" ht="15" customHeight="1" x14ac:dyDescent="0.25">
      <c r="B220" s="452"/>
      <c r="C220" s="445"/>
      <c r="D220" s="386" t="str">
        <f>HYPERLINK("#Governance!b22", "Ethics &amp; Transparency")</f>
        <v>Ethics &amp; Transparency</v>
      </c>
      <c r="E220" s="388" t="str">
        <f>HYPERLINK("#Governance!a1", "Governance")</f>
        <v>Governance</v>
      </c>
    </row>
    <row r="221" spans="2:5" ht="15" customHeight="1" x14ac:dyDescent="0.25">
      <c r="B221" s="449" t="s">
        <v>38</v>
      </c>
      <c r="C221" s="441" t="s">
        <v>40</v>
      </c>
      <c r="D221" s="385" t="s">
        <v>452</v>
      </c>
      <c r="E221" s="328"/>
    </row>
    <row r="222" spans="2:5" ht="15" customHeight="1" x14ac:dyDescent="0.25">
      <c r="B222" s="450"/>
      <c r="C222" s="444"/>
      <c r="D222" s="388" t="str">
        <f>HYPERLINK("#Governance!b22", "Ethics &amp; Transparency")</f>
        <v>Ethics &amp; Transparency</v>
      </c>
      <c r="E222" s="388" t="str">
        <f>HYPERLINK("#Governance!a1", "Governance")</f>
        <v>Governance</v>
      </c>
    </row>
    <row r="223" spans="2:5" ht="30" customHeight="1" x14ac:dyDescent="0.25">
      <c r="B223" s="451"/>
      <c r="C223" s="445"/>
      <c r="D223" s="159" t="s">
        <v>456</v>
      </c>
      <c r="E223" s="330"/>
    </row>
    <row r="224" spans="2:5" ht="5.0999999999999996" customHeight="1" x14ac:dyDescent="0.25">
      <c r="B224" s="30"/>
      <c r="C224" s="30"/>
      <c r="D224" s="30"/>
      <c r="E224" s="30"/>
    </row>
    <row r="225" spans="2:6" ht="15" customHeight="1" x14ac:dyDescent="0.25">
      <c r="B225" s="372" t="s">
        <v>186</v>
      </c>
      <c r="C225" s="372"/>
      <c r="D225" s="372"/>
      <c r="E225" s="372"/>
    </row>
    <row r="226" spans="2:6" ht="15" customHeight="1" x14ac:dyDescent="0.25">
      <c r="B226" s="449" t="s">
        <v>41</v>
      </c>
      <c r="C226" s="441" t="s">
        <v>161</v>
      </c>
      <c r="D226" s="385" t="s">
        <v>452</v>
      </c>
      <c r="E226" s="328"/>
    </row>
    <row r="227" spans="2:6" ht="15" customHeight="1" x14ac:dyDescent="0.25">
      <c r="B227" s="450"/>
      <c r="C227" s="443"/>
      <c r="D227" s="388" t="str">
        <f>HYPERLINK("#Governance!b22", "Ethics &amp; Transparency")</f>
        <v>Ethics &amp; Transparency</v>
      </c>
      <c r="E227" s="394" t="str">
        <f>HYPERLINK("#Governance!a1", "Governance")</f>
        <v>Governance</v>
      </c>
    </row>
    <row r="228" spans="2:6" ht="45" customHeight="1" x14ac:dyDescent="0.25">
      <c r="B228" s="451"/>
      <c r="C228" s="445"/>
      <c r="D228" s="159" t="s">
        <v>457</v>
      </c>
      <c r="E228" s="330"/>
      <c r="F228" s="5"/>
    </row>
    <row r="229" spans="2:6" ht="5.0999999999999996" customHeight="1" x14ac:dyDescent="0.25">
      <c r="B229" s="30"/>
      <c r="C229" s="30"/>
      <c r="D229" s="30"/>
      <c r="E229" s="30"/>
    </row>
    <row r="230" spans="2:6" ht="15" customHeight="1" x14ac:dyDescent="0.25">
      <c r="B230" s="372" t="s">
        <v>173</v>
      </c>
      <c r="C230" s="372"/>
      <c r="D230" s="372"/>
      <c r="E230" s="372"/>
    </row>
    <row r="231" spans="2:6" ht="15" customHeight="1" x14ac:dyDescent="0.25">
      <c r="B231" s="157" t="s">
        <v>43</v>
      </c>
      <c r="C231" s="160" t="s">
        <v>42</v>
      </c>
      <c r="D231" s="390" t="str">
        <f>HYPERLINK("#Social!B160", "Economic Contribution")</f>
        <v>Economic Contribution</v>
      </c>
      <c r="E231" s="393" t="str">
        <f t="shared" ref="E231:E233" si="0">HYPERLINK("#Social!a1", "Social")</f>
        <v>Social</v>
      </c>
    </row>
    <row r="232" spans="2:6" ht="15" customHeight="1" x14ac:dyDescent="0.25">
      <c r="B232" s="157" t="s">
        <v>45</v>
      </c>
      <c r="C232" s="160" t="s">
        <v>44</v>
      </c>
      <c r="D232" s="390" t="str">
        <f>HYPERLINK("#Social!B160", "Economic Contribution")</f>
        <v>Economic Contribution</v>
      </c>
      <c r="E232" s="393" t="str">
        <f t="shared" si="0"/>
        <v>Social</v>
      </c>
    </row>
    <row r="233" spans="2:6" ht="30" customHeight="1" x14ac:dyDescent="0.25">
      <c r="B233" s="157" t="s">
        <v>47</v>
      </c>
      <c r="C233" s="160" t="s">
        <v>46</v>
      </c>
      <c r="D233" s="390" t="str">
        <f>HYPERLINK("#Social!B160", "Economic Contribution")</f>
        <v>Economic Contribution</v>
      </c>
      <c r="E233" s="393" t="str">
        <f t="shared" si="0"/>
        <v>Social</v>
      </c>
    </row>
    <row r="234" spans="2:6" ht="15" customHeight="1" x14ac:dyDescent="0.25">
      <c r="B234" s="157" t="s">
        <v>280</v>
      </c>
      <c r="C234" s="160" t="s">
        <v>281</v>
      </c>
      <c r="D234" s="390" t="str">
        <f>HYPERLINK("#Social!B160", "Economic Contribution")</f>
        <v>Economic Contribution</v>
      </c>
      <c r="E234" s="393" t="str">
        <f>HYPERLINK("#Social!a1", "Social")</f>
        <v>Social</v>
      </c>
    </row>
    <row r="235" spans="2:6" ht="5.0999999999999996" customHeight="1" x14ac:dyDescent="0.25">
      <c r="B235" s="30"/>
      <c r="C235" s="30"/>
      <c r="D235" s="30"/>
      <c r="E235" s="30"/>
    </row>
    <row r="236" spans="2:6" ht="15" customHeight="1" x14ac:dyDescent="0.25">
      <c r="B236" s="371" t="s">
        <v>174</v>
      </c>
      <c r="C236" s="371"/>
      <c r="D236" s="371"/>
      <c r="E236" s="371"/>
    </row>
    <row r="237" spans="2:6" ht="15" customHeight="1" x14ac:dyDescent="0.25">
      <c r="B237" s="449" t="s">
        <v>50</v>
      </c>
      <c r="C237" s="441" t="s">
        <v>51</v>
      </c>
      <c r="D237" s="385" t="s">
        <v>452</v>
      </c>
      <c r="E237" s="375" t="s">
        <v>538</v>
      </c>
    </row>
    <row r="238" spans="2:6" ht="15" customHeight="1" x14ac:dyDescent="0.25">
      <c r="B238" s="450"/>
      <c r="C238" s="444"/>
      <c r="D238" s="387" t="s">
        <v>286</v>
      </c>
      <c r="E238" s="395" t="s">
        <v>407</v>
      </c>
    </row>
    <row r="239" spans="2:6" ht="15" customHeight="1" x14ac:dyDescent="0.25">
      <c r="B239" s="450"/>
      <c r="C239" s="444"/>
      <c r="D239" s="387" t="str">
        <f>HYPERLINK("#Social!B130", "Community Engagement")</f>
        <v>Community Engagement</v>
      </c>
      <c r="E239" s="394" t="str">
        <f>HYPERLINK("#Social!a1", "Social")</f>
        <v>Social</v>
      </c>
    </row>
    <row r="240" spans="2:6" ht="15" customHeight="1" x14ac:dyDescent="0.25">
      <c r="B240" s="450"/>
      <c r="C240" s="444"/>
      <c r="D240" s="387" t="str">
        <f>HYPERLINK("#Governance!B74", "Responsible Supply Chain")</f>
        <v>Responsible Supply Chain</v>
      </c>
      <c r="E240" s="394" t="str">
        <f>HYPERLINK("#Governance!a1", "Governance")</f>
        <v>Governance</v>
      </c>
    </row>
    <row r="241" spans="2:5" ht="15" customHeight="1" x14ac:dyDescent="0.25">
      <c r="B241" s="451"/>
      <c r="C241" s="445"/>
      <c r="D241" s="390" t="s">
        <v>306</v>
      </c>
      <c r="E241" s="330"/>
    </row>
    <row r="242" spans="2:5" ht="5.0999999999999996" customHeight="1" x14ac:dyDescent="0.25">
      <c r="B242" s="30"/>
      <c r="C242" s="30"/>
      <c r="D242" s="30"/>
      <c r="E242" s="30"/>
    </row>
    <row r="243" spans="2:5" ht="15" customHeight="1" x14ac:dyDescent="0.25">
      <c r="B243" s="372" t="s">
        <v>175</v>
      </c>
      <c r="C243" s="372"/>
      <c r="D243" s="372"/>
      <c r="E243" s="372"/>
    </row>
    <row r="244" spans="2:5" ht="15" customHeight="1" x14ac:dyDescent="0.25">
      <c r="B244" s="157" t="s">
        <v>54</v>
      </c>
      <c r="C244" s="160" t="s">
        <v>52</v>
      </c>
      <c r="D244" s="390" t="str">
        <f>HYPERLINK("#Social!B21", "Diversity, Equity &amp; Inclusion")</f>
        <v>Diversity, Equity &amp; Inclusion</v>
      </c>
      <c r="E244" s="393" t="str">
        <f>HYPERLINK("#Social!a1", "Social")</f>
        <v>Social</v>
      </c>
    </row>
    <row r="245" spans="2:5" ht="15" customHeight="1" x14ac:dyDescent="0.25">
      <c r="B245" s="162" t="s">
        <v>55</v>
      </c>
      <c r="C245" s="159" t="s">
        <v>53</v>
      </c>
      <c r="D245" s="390" t="str">
        <f>HYPERLINK("#Social!B100", "Health, Safety &amp; Wellbeing")</f>
        <v>Health, Safety &amp; Wellbeing</v>
      </c>
      <c r="E245" s="393" t="str">
        <f>HYPERLINK("#Social!a1", "Social")</f>
        <v>Social</v>
      </c>
    </row>
    <row r="246" spans="2:5" ht="5.0999999999999996" customHeight="1" x14ac:dyDescent="0.25">
      <c r="B246" s="30"/>
      <c r="C246" s="30"/>
      <c r="D246" s="30"/>
      <c r="E246" s="30"/>
    </row>
    <row r="247" spans="2:5" ht="15" customHeight="1" x14ac:dyDescent="0.25">
      <c r="B247" s="372" t="s">
        <v>176</v>
      </c>
      <c r="C247" s="372"/>
      <c r="D247" s="372"/>
      <c r="E247" s="372"/>
    </row>
    <row r="248" spans="2:5" ht="15" customHeight="1" x14ac:dyDescent="0.25">
      <c r="B248" s="157" t="s">
        <v>64</v>
      </c>
      <c r="C248" s="160" t="s">
        <v>56</v>
      </c>
      <c r="D248" s="384" t="str">
        <f t="shared" ref="D248:D253" si="1">HYPERLINK("#Social!B100", "Health, Safety &amp; Wellbeing")</f>
        <v>Health, Safety &amp; Wellbeing</v>
      </c>
      <c r="E248" s="393" t="str">
        <f t="shared" ref="E248:E253" si="2">HYPERLINK("#Social!a1", "Social")</f>
        <v>Social</v>
      </c>
    </row>
    <row r="249" spans="2:5" ht="31.5" customHeight="1" x14ac:dyDescent="0.25">
      <c r="B249" s="161" t="s">
        <v>65</v>
      </c>
      <c r="C249" s="354" t="s">
        <v>57</v>
      </c>
      <c r="D249" s="389" t="str">
        <f t="shared" si="1"/>
        <v>Health, Safety &amp; Wellbeing</v>
      </c>
      <c r="E249" s="397" t="str">
        <f t="shared" si="2"/>
        <v>Social</v>
      </c>
    </row>
    <row r="250" spans="2:5" ht="15" customHeight="1" x14ac:dyDescent="0.25">
      <c r="B250" s="157" t="s">
        <v>66</v>
      </c>
      <c r="C250" s="160" t="s">
        <v>397</v>
      </c>
      <c r="D250" s="384" t="str">
        <f t="shared" si="1"/>
        <v>Health, Safety &amp; Wellbeing</v>
      </c>
      <c r="E250" s="397" t="str">
        <f t="shared" si="2"/>
        <v>Social</v>
      </c>
    </row>
    <row r="251" spans="2:5" ht="30" customHeight="1" x14ac:dyDescent="0.25">
      <c r="B251" s="157" t="s">
        <v>67</v>
      </c>
      <c r="C251" s="160" t="s">
        <v>58</v>
      </c>
      <c r="D251" s="384" t="str">
        <f t="shared" si="1"/>
        <v>Health, Safety &amp; Wellbeing</v>
      </c>
      <c r="E251" s="397" t="str">
        <f t="shared" si="2"/>
        <v>Social</v>
      </c>
    </row>
    <row r="252" spans="2:5" ht="15" customHeight="1" x14ac:dyDescent="0.25">
      <c r="B252" s="161" t="s">
        <v>68</v>
      </c>
      <c r="C252" s="158" t="s">
        <v>59</v>
      </c>
      <c r="D252" s="384" t="str">
        <f t="shared" si="1"/>
        <v>Health, Safety &amp; Wellbeing</v>
      </c>
      <c r="E252" s="397" t="str">
        <f t="shared" si="2"/>
        <v>Social</v>
      </c>
    </row>
    <row r="253" spans="2:5" ht="15" customHeight="1" x14ac:dyDescent="0.25">
      <c r="B253" s="449" t="s">
        <v>69</v>
      </c>
      <c r="C253" s="446" t="s">
        <v>60</v>
      </c>
      <c r="D253" s="385" t="str">
        <f t="shared" si="1"/>
        <v>Health, Safety &amp; Wellbeing</v>
      </c>
      <c r="E253" s="394" t="str">
        <f t="shared" si="2"/>
        <v>Social</v>
      </c>
    </row>
    <row r="254" spans="2:5" ht="15" customHeight="1" x14ac:dyDescent="0.25">
      <c r="B254" s="452"/>
      <c r="C254" s="447"/>
      <c r="D254" s="389" t="s">
        <v>452</v>
      </c>
      <c r="E254" s="376" t="s">
        <v>539</v>
      </c>
    </row>
    <row r="255" spans="2:5" ht="15" customHeight="1" x14ac:dyDescent="0.25">
      <c r="B255" s="449" t="s">
        <v>70</v>
      </c>
      <c r="C255" s="441" t="s">
        <v>61</v>
      </c>
      <c r="D255" s="385" t="str">
        <f>HYPERLINK("#Social!B100", "Health, Safety &amp; Wellbeing")</f>
        <v>Health, Safety &amp; Wellbeing</v>
      </c>
      <c r="E255" s="392" t="str">
        <f>HYPERLINK("#Social!a1", "Social")</f>
        <v>Social</v>
      </c>
    </row>
    <row r="256" spans="2:5" ht="15" customHeight="1" x14ac:dyDescent="0.25">
      <c r="B256" s="450"/>
      <c r="C256" s="443"/>
      <c r="D256" s="387" t="str">
        <f>HYPERLINK("#Governance!B74", "Responsible Supply Chain")</f>
        <v>Responsible Supply Chain</v>
      </c>
      <c r="E256" s="394" t="str">
        <f>HYPERLINK("#Governance!a1", "Governance")</f>
        <v>Governance</v>
      </c>
    </row>
    <row r="257" spans="2:5" ht="15" customHeight="1" x14ac:dyDescent="0.25">
      <c r="B257" s="451"/>
      <c r="C257" s="445"/>
      <c r="D257" s="390" t="s">
        <v>100</v>
      </c>
      <c r="E257" s="376" t="s">
        <v>156</v>
      </c>
    </row>
    <row r="258" spans="2:5" ht="15" customHeight="1" x14ac:dyDescent="0.25">
      <c r="B258" s="449" t="s">
        <v>71</v>
      </c>
      <c r="C258" s="441" t="s">
        <v>62</v>
      </c>
      <c r="D258" s="385" t="str">
        <f>HYPERLINK("#Social!B100", "Health, Safety &amp; Wellbeing")</f>
        <v>Health, Safety &amp; Wellbeing</v>
      </c>
      <c r="E258" s="392" t="str">
        <f>HYPERLINK("#Social!a1", "Social")</f>
        <v>Social</v>
      </c>
    </row>
    <row r="259" spans="2:5" ht="15" customHeight="1" x14ac:dyDescent="0.25">
      <c r="B259" s="450"/>
      <c r="C259" s="443"/>
      <c r="D259" s="387" t="str">
        <f>HYPERLINK("#Governance!B74", "Responsible Supply Chain")</f>
        <v>Responsible Supply Chain</v>
      </c>
      <c r="E259" s="394" t="str">
        <f>HYPERLINK("#Governance!a1", "Governance")</f>
        <v>Governance</v>
      </c>
    </row>
    <row r="260" spans="2:5" ht="15" customHeight="1" x14ac:dyDescent="0.25">
      <c r="B260" s="450"/>
      <c r="C260" s="444"/>
      <c r="D260" s="386" t="s">
        <v>301</v>
      </c>
      <c r="E260" s="395"/>
    </row>
    <row r="261" spans="2:5" ht="15" customHeight="1" x14ac:dyDescent="0.25">
      <c r="B261" s="450"/>
      <c r="C261" s="444"/>
      <c r="D261" s="386" t="s">
        <v>302</v>
      </c>
      <c r="E261" s="395"/>
    </row>
    <row r="262" spans="2:5" ht="15" customHeight="1" x14ac:dyDescent="0.25">
      <c r="B262" s="452"/>
      <c r="C262" s="445"/>
      <c r="D262" s="390" t="s">
        <v>300</v>
      </c>
      <c r="E262" s="376"/>
    </row>
    <row r="263" spans="2:5" ht="15" customHeight="1" x14ac:dyDescent="0.25">
      <c r="B263" s="453" t="s">
        <v>72</v>
      </c>
      <c r="C263" s="441" t="s">
        <v>63</v>
      </c>
      <c r="D263" s="385" t="str">
        <f>HYPERLINK("#Social!B100", "Health, Safety &amp; Wellbeing")</f>
        <v>Health, Safety &amp; Wellbeing</v>
      </c>
      <c r="E263" s="392" t="str">
        <f>HYPERLINK("#Social!a1", "Social")</f>
        <v>Social</v>
      </c>
    </row>
    <row r="264" spans="2:5" ht="15" customHeight="1" x14ac:dyDescent="0.25">
      <c r="B264" s="454"/>
      <c r="C264" s="445"/>
      <c r="D264" s="159" t="s">
        <v>463</v>
      </c>
      <c r="E264" s="330"/>
    </row>
    <row r="265" spans="2:5" ht="5.0999999999999996" customHeight="1" x14ac:dyDescent="0.25">
      <c r="B265" s="30"/>
      <c r="C265" s="30"/>
      <c r="D265" s="30"/>
      <c r="E265" s="30"/>
    </row>
    <row r="266" spans="2:5" ht="15" customHeight="1" x14ac:dyDescent="0.25">
      <c r="B266" s="372" t="s">
        <v>177</v>
      </c>
      <c r="C266" s="372"/>
      <c r="D266" s="372"/>
      <c r="E266" s="372"/>
    </row>
    <row r="267" spans="2:5" ht="15" customHeight="1" x14ac:dyDescent="0.25">
      <c r="B267" s="161" t="s">
        <v>76</v>
      </c>
      <c r="C267" s="158" t="s">
        <v>73</v>
      </c>
      <c r="D267" s="385" t="str">
        <f>HYPERLINK("#Social!B83", "Talent Attraction &amp; Retention")</f>
        <v>Talent Attraction &amp; Retention</v>
      </c>
      <c r="E267" s="397" t="str">
        <f>HYPERLINK("#Social!a1", "Social")</f>
        <v>Social</v>
      </c>
    </row>
    <row r="268" spans="2:5" ht="15" customHeight="1" x14ac:dyDescent="0.25">
      <c r="B268" s="161" t="s">
        <v>77</v>
      </c>
      <c r="C268" s="441" t="s">
        <v>74</v>
      </c>
      <c r="D268" s="385" t="s">
        <v>452</v>
      </c>
      <c r="E268" s="375" t="s">
        <v>543</v>
      </c>
    </row>
    <row r="269" spans="2:5" ht="15" customHeight="1" x14ac:dyDescent="0.25">
      <c r="B269" s="162"/>
      <c r="C269" s="445"/>
      <c r="D269" s="389" t="str">
        <f>HYPERLINK("#Social!B83", "Talent Attraction &amp; Retention")</f>
        <v>Talent Attraction &amp; Retention</v>
      </c>
      <c r="E269" s="396" t="str">
        <f>HYPERLINK("#Social!a1", "Social")</f>
        <v>Social</v>
      </c>
    </row>
    <row r="270" spans="2:5" ht="15" customHeight="1" x14ac:dyDescent="0.25">
      <c r="B270" s="161" t="s">
        <v>78</v>
      </c>
      <c r="C270" s="441" t="s">
        <v>75</v>
      </c>
      <c r="D270" s="385" t="s">
        <v>96</v>
      </c>
      <c r="E270" s="375" t="s">
        <v>108</v>
      </c>
    </row>
    <row r="271" spans="2:5" ht="15" customHeight="1" x14ac:dyDescent="0.25">
      <c r="B271" s="162"/>
      <c r="C271" s="442"/>
      <c r="D271" s="389" t="str">
        <f>HYPERLINK("#Social!B83", "Talent Attraction &amp; Retention")</f>
        <v>Talent Attraction &amp; Retention</v>
      </c>
      <c r="E271" s="396" t="str">
        <f>HYPERLINK("#Social!a1", "Social")</f>
        <v>Social</v>
      </c>
    </row>
    <row r="272" spans="2:5" ht="5.0999999999999996" customHeight="1" x14ac:dyDescent="0.25">
      <c r="B272" s="30"/>
      <c r="C272" s="30"/>
      <c r="D272" s="30"/>
      <c r="E272" s="30"/>
    </row>
    <row r="273" spans="2:6" ht="15" customHeight="1" x14ac:dyDescent="0.25">
      <c r="B273" s="372" t="s">
        <v>179</v>
      </c>
      <c r="C273" s="372"/>
      <c r="D273" s="372"/>
      <c r="E273" s="372"/>
    </row>
    <row r="274" spans="2:6" ht="15" customHeight="1" x14ac:dyDescent="0.25">
      <c r="B274" s="161" t="s">
        <v>79</v>
      </c>
      <c r="C274" s="441" t="s">
        <v>80</v>
      </c>
      <c r="D274" s="385" t="s">
        <v>96</v>
      </c>
      <c r="E274" s="375" t="s">
        <v>109</v>
      </c>
    </row>
    <row r="275" spans="2:6" ht="15" customHeight="1" x14ac:dyDescent="0.25">
      <c r="B275" s="162"/>
      <c r="C275" s="445"/>
      <c r="D275" s="389" t="str">
        <f>HYPERLINK("#Social!B21", "Diversity, Equity &amp; Inclusion")</f>
        <v>Diversity, Equity &amp; Inclusion</v>
      </c>
      <c r="E275" s="397" t="str">
        <f>HYPERLINK("#Social!a1", "Social")</f>
        <v>Social</v>
      </c>
    </row>
    <row r="276" spans="2:6" ht="15" customHeight="1" x14ac:dyDescent="0.25">
      <c r="B276" s="157" t="s">
        <v>82</v>
      </c>
      <c r="C276" s="160" t="s">
        <v>81</v>
      </c>
      <c r="D276" s="389" t="str">
        <f>HYPERLINK("#Social!B21", "Diversity, Equity &amp; Inclusion")</f>
        <v>Diversity, Equity &amp; Inclusion</v>
      </c>
      <c r="E276" s="397" t="str">
        <f>HYPERLINK("#Social!a1", "Social")</f>
        <v>Social</v>
      </c>
    </row>
    <row r="277" spans="2:6" ht="5.0999999999999996" customHeight="1" x14ac:dyDescent="0.25">
      <c r="B277" s="30"/>
      <c r="C277" s="30"/>
      <c r="D277" s="30"/>
      <c r="E277" s="30"/>
    </row>
    <row r="278" spans="2:6" ht="15" customHeight="1" x14ac:dyDescent="0.25">
      <c r="B278" s="372" t="s">
        <v>178</v>
      </c>
      <c r="C278" s="372"/>
      <c r="D278" s="372"/>
      <c r="E278" s="372"/>
    </row>
    <row r="279" spans="2:6" ht="15" customHeight="1" x14ac:dyDescent="0.25">
      <c r="B279" s="449" t="s">
        <v>84</v>
      </c>
      <c r="C279" s="441" t="s">
        <v>83</v>
      </c>
      <c r="D279" s="385" t="str">
        <f>HYPERLINK("#Social!B75", "Non-discrimination")</f>
        <v>Non-discrimination</v>
      </c>
      <c r="E279" s="392" t="str">
        <f>HYPERLINK("#Social!a1", "Social")</f>
        <v>Social</v>
      </c>
    </row>
    <row r="280" spans="2:6" ht="15" customHeight="1" x14ac:dyDescent="0.25">
      <c r="B280" s="452"/>
      <c r="C280" s="445"/>
      <c r="D280" s="159" t="s">
        <v>466</v>
      </c>
      <c r="E280" s="330"/>
    </row>
    <row r="281" spans="2:6" ht="5.0999999999999996" customHeight="1" x14ac:dyDescent="0.25">
      <c r="B281" s="30"/>
      <c r="C281" s="30"/>
      <c r="D281" s="30"/>
      <c r="E281" s="30"/>
    </row>
    <row r="282" spans="2:6" ht="15" customHeight="1" x14ac:dyDescent="0.25">
      <c r="B282" s="372" t="s">
        <v>180</v>
      </c>
      <c r="C282" s="372"/>
      <c r="D282" s="372"/>
      <c r="E282" s="372"/>
    </row>
    <row r="283" spans="2:6" x14ac:dyDescent="0.25">
      <c r="B283" s="453" t="s">
        <v>86</v>
      </c>
      <c r="C283" s="441" t="s">
        <v>85</v>
      </c>
      <c r="D283" s="386" t="s">
        <v>301</v>
      </c>
      <c r="E283" s="328"/>
    </row>
    <row r="284" spans="2:6" ht="15" customHeight="1" x14ac:dyDescent="0.25">
      <c r="B284" s="455"/>
      <c r="C284" s="443"/>
      <c r="D284" s="387" t="s">
        <v>299</v>
      </c>
      <c r="E284" s="332"/>
    </row>
    <row r="285" spans="2:6" ht="15" customHeight="1" x14ac:dyDescent="0.25">
      <c r="B285" s="455"/>
      <c r="C285" s="444"/>
      <c r="D285" s="386" t="s">
        <v>304</v>
      </c>
      <c r="E285" s="332"/>
    </row>
    <row r="286" spans="2:6" ht="15" customHeight="1" x14ac:dyDescent="0.25">
      <c r="B286" s="455"/>
      <c r="C286" s="444"/>
      <c r="D286" s="386" t="s">
        <v>100</v>
      </c>
      <c r="E286" s="332"/>
      <c r="F286" s="13"/>
    </row>
    <row r="287" spans="2:6" ht="15" customHeight="1" x14ac:dyDescent="0.25">
      <c r="B287" s="454"/>
      <c r="C287" s="445"/>
      <c r="D287" s="390" t="str">
        <f>HYPERLINK("#Social!B144", "Collective Bargaining, Freedom of Association, Child Labour, &amp; Forced Labour")</f>
        <v>Collective Bargaining, Freedom of Association, Child Labour, &amp; Forced Labour</v>
      </c>
      <c r="E287" s="397" t="str">
        <f>HYPERLINK("#Social!a1", "Social")</f>
        <v>Social</v>
      </c>
      <c r="F287" s="13"/>
    </row>
    <row r="288" spans="2:6" ht="5.0999999999999996" customHeight="1" x14ac:dyDescent="0.25">
      <c r="B288" s="30"/>
      <c r="C288" s="30"/>
      <c r="D288" s="30"/>
      <c r="E288" s="30"/>
    </row>
    <row r="289" spans="2:5" ht="15" customHeight="1" x14ac:dyDescent="0.25">
      <c r="B289" s="372" t="s">
        <v>181</v>
      </c>
      <c r="C289" s="372"/>
      <c r="D289" s="372"/>
      <c r="E289" s="372"/>
    </row>
    <row r="290" spans="2:5" ht="15" customHeight="1" x14ac:dyDescent="0.25">
      <c r="B290" s="453" t="s">
        <v>87</v>
      </c>
      <c r="C290" s="441" t="s">
        <v>162</v>
      </c>
      <c r="D290" s="391" t="s">
        <v>301</v>
      </c>
      <c r="E290" s="328"/>
    </row>
    <row r="291" spans="2:5" ht="15" customHeight="1" x14ac:dyDescent="0.25">
      <c r="B291" s="455"/>
      <c r="C291" s="443"/>
      <c r="D291" s="387" t="s">
        <v>299</v>
      </c>
      <c r="E291" s="332"/>
    </row>
    <row r="292" spans="2:5" ht="15" customHeight="1" x14ac:dyDescent="0.25">
      <c r="B292" s="455"/>
      <c r="C292" s="443"/>
      <c r="D292" s="386" t="s">
        <v>304</v>
      </c>
      <c r="E292" s="332"/>
    </row>
    <row r="293" spans="2:5" ht="15" customHeight="1" x14ac:dyDescent="0.25">
      <c r="B293" s="455"/>
      <c r="C293" s="443"/>
      <c r="D293" s="386" t="s">
        <v>100</v>
      </c>
      <c r="E293" s="332"/>
    </row>
    <row r="294" spans="2:5" ht="15" customHeight="1" x14ac:dyDescent="0.25">
      <c r="B294" s="455"/>
      <c r="C294" s="443"/>
      <c r="D294" s="387" t="str">
        <f>HYPERLINK("#Social!B144", "Collective Bargaining, Freedom of Association, Child Labour, &amp; Forced Labour")</f>
        <v>Collective Bargaining, Freedom of Association, Child Labour, &amp; Forced Labour</v>
      </c>
      <c r="E294" s="394" t="str">
        <f>HYPERLINK("#Social!a1", "Social")</f>
        <v>Social</v>
      </c>
    </row>
    <row r="295" spans="2:5" ht="15" customHeight="1" x14ac:dyDescent="0.25">
      <c r="B295" s="454"/>
      <c r="C295" s="442"/>
      <c r="D295" s="389" t="str">
        <f>HYPERLINK("#Governance!B74", "Responsible Supply Chain")</f>
        <v>Responsible Supply Chain</v>
      </c>
      <c r="E295" s="397" t="str">
        <f>HYPERLINK("#Governance!a1", "Governance")</f>
        <v>Governance</v>
      </c>
    </row>
    <row r="296" spans="2:5" ht="5.0999999999999996" customHeight="1" x14ac:dyDescent="0.25">
      <c r="B296" s="30"/>
      <c r="C296" s="30"/>
      <c r="D296" s="30"/>
      <c r="E296" s="30"/>
    </row>
    <row r="297" spans="2:5" ht="15" customHeight="1" x14ac:dyDescent="0.25">
      <c r="B297" s="372" t="s">
        <v>182</v>
      </c>
      <c r="C297" s="372"/>
      <c r="D297" s="372"/>
      <c r="E297" s="372"/>
    </row>
    <row r="298" spans="2:5" ht="15" customHeight="1" x14ac:dyDescent="0.25">
      <c r="B298" s="449" t="s">
        <v>88</v>
      </c>
      <c r="C298" s="441" t="s">
        <v>163</v>
      </c>
      <c r="D298" s="386" t="s">
        <v>301</v>
      </c>
      <c r="E298" s="328"/>
    </row>
    <row r="299" spans="2:5" ht="15" customHeight="1" x14ac:dyDescent="0.25">
      <c r="B299" s="457"/>
      <c r="C299" s="443"/>
      <c r="D299" s="387" t="s">
        <v>299</v>
      </c>
      <c r="E299" s="332"/>
    </row>
    <row r="300" spans="2:5" ht="15" customHeight="1" x14ac:dyDescent="0.25">
      <c r="B300" s="457"/>
      <c r="C300" s="443"/>
      <c r="D300" s="386" t="s">
        <v>304</v>
      </c>
      <c r="E300" s="332"/>
    </row>
    <row r="301" spans="2:5" ht="15" customHeight="1" x14ac:dyDescent="0.25">
      <c r="B301" s="457"/>
      <c r="C301" s="443"/>
      <c r="D301" s="386" t="s">
        <v>100</v>
      </c>
      <c r="E301" s="332"/>
    </row>
    <row r="302" spans="2:5" ht="15" customHeight="1" x14ac:dyDescent="0.25">
      <c r="B302" s="457"/>
      <c r="C302" s="443"/>
      <c r="D302" s="387" t="str">
        <f>HYPERLINK("#Social!B144", "Collective Bargaining, Freedom of Association, Child Labour, &amp; Forced Labour")</f>
        <v>Collective Bargaining, Freedom of Association, Child Labour, &amp; Forced Labour</v>
      </c>
      <c r="E302" s="394" t="str">
        <f>HYPERLINK("#Social!a1", "Social")</f>
        <v>Social</v>
      </c>
    </row>
    <row r="303" spans="2:5" ht="15" customHeight="1" x14ac:dyDescent="0.25">
      <c r="B303" s="451"/>
      <c r="C303" s="456"/>
      <c r="D303" s="389" t="str">
        <f>HYPERLINK("#Governance!B74", "Responsible Supply Chain")</f>
        <v>Responsible Supply Chain</v>
      </c>
      <c r="E303" s="397" t="str">
        <f>HYPERLINK("#Governance!a1", "Governance")</f>
        <v>Governance</v>
      </c>
    </row>
    <row r="304" spans="2:5" ht="5.0999999999999996" customHeight="1" x14ac:dyDescent="0.25">
      <c r="B304" s="30"/>
      <c r="C304" s="30"/>
      <c r="D304" s="30"/>
      <c r="E304" s="30"/>
    </row>
    <row r="305" spans="2:5" ht="15" customHeight="1" x14ac:dyDescent="0.25">
      <c r="B305" s="372" t="s">
        <v>183</v>
      </c>
      <c r="C305" s="372"/>
      <c r="D305" s="372"/>
      <c r="E305" s="372"/>
    </row>
    <row r="306" spans="2:5" ht="15" customHeight="1" x14ac:dyDescent="0.25">
      <c r="B306" s="453" t="s">
        <v>90</v>
      </c>
      <c r="C306" s="441" t="s">
        <v>89</v>
      </c>
      <c r="D306" s="385" t="s">
        <v>452</v>
      </c>
      <c r="E306" s="375" t="s">
        <v>108</v>
      </c>
    </row>
    <row r="307" spans="2:5" ht="15" customHeight="1" x14ac:dyDescent="0.25">
      <c r="B307" s="455"/>
      <c r="C307" s="443"/>
      <c r="D307" s="387" t="str">
        <f>HYPERLINK("#Governance!B74", "Responsible Supply Chain")</f>
        <v>Responsible Supply Chain</v>
      </c>
      <c r="E307" s="394" t="str">
        <f>HYPERLINK("#Governance!a1", "Governance")</f>
        <v>Governance</v>
      </c>
    </row>
    <row r="308" spans="2:5" ht="15" customHeight="1" x14ac:dyDescent="0.25">
      <c r="B308" s="455"/>
      <c r="C308" s="443"/>
      <c r="D308" s="386" t="s">
        <v>301</v>
      </c>
      <c r="E308" s="353"/>
    </row>
    <row r="309" spans="2:5" ht="15" customHeight="1" x14ac:dyDescent="0.25">
      <c r="B309" s="455"/>
      <c r="C309" s="443"/>
      <c r="D309" s="386" t="s">
        <v>304</v>
      </c>
      <c r="E309" s="353"/>
    </row>
    <row r="310" spans="2:5" ht="15" customHeight="1" x14ac:dyDescent="0.25">
      <c r="B310" s="454"/>
      <c r="C310" s="442"/>
      <c r="D310" s="390" t="s">
        <v>100</v>
      </c>
      <c r="E310" s="352"/>
    </row>
    <row r="311" spans="2:5" ht="5.0999999999999996" customHeight="1" x14ac:dyDescent="0.25">
      <c r="B311" s="30"/>
      <c r="C311" s="30"/>
      <c r="D311" s="30"/>
      <c r="E311" s="30"/>
    </row>
    <row r="312" spans="2:5" ht="15" customHeight="1" x14ac:dyDescent="0.25">
      <c r="B312" s="372" t="s">
        <v>184</v>
      </c>
      <c r="C312" s="372"/>
      <c r="D312" s="372"/>
      <c r="E312" s="372"/>
    </row>
    <row r="313" spans="2:5" ht="15" customHeight="1" x14ac:dyDescent="0.25">
      <c r="B313" s="449" t="s">
        <v>92</v>
      </c>
      <c r="C313" s="441" t="s">
        <v>91</v>
      </c>
      <c r="D313" s="386" t="s">
        <v>298</v>
      </c>
      <c r="E313" s="375" t="s">
        <v>110</v>
      </c>
    </row>
    <row r="314" spans="2:5" ht="15" customHeight="1" x14ac:dyDescent="0.25">
      <c r="B314" s="452"/>
      <c r="C314" s="442"/>
      <c r="D314" s="389" t="str">
        <f>HYPERLINK("#Governance!B44", "Public Policy")</f>
        <v>Public Policy</v>
      </c>
      <c r="E314" s="397" t="str">
        <f>HYPERLINK("#Governance!a1", "Governance")</f>
        <v>Governance</v>
      </c>
    </row>
    <row r="315" spans="2:5" ht="5.0999999999999996" customHeight="1" x14ac:dyDescent="0.25">
      <c r="B315" s="30"/>
      <c r="C315" s="30"/>
      <c r="D315" s="30"/>
      <c r="E315" s="30"/>
    </row>
    <row r="316" spans="2:5" ht="15" customHeight="1" x14ac:dyDescent="0.25">
      <c r="B316" s="372" t="s">
        <v>185</v>
      </c>
      <c r="C316" s="372"/>
      <c r="D316" s="372"/>
      <c r="E316" s="372"/>
    </row>
    <row r="317" spans="2:5" ht="15" customHeight="1" x14ac:dyDescent="0.25">
      <c r="B317" s="449" t="s">
        <v>94</v>
      </c>
      <c r="C317" s="441" t="s">
        <v>93</v>
      </c>
      <c r="D317" s="386" t="str">
        <f>HYPERLINK("#Governance!B52", "Data Privacy &amp; Cybersecurity")</f>
        <v>Data Privacy &amp; Cybersecurity</v>
      </c>
      <c r="E317" s="394" t="str">
        <f>HYPERLINK("#Governance!a1", "Governance")</f>
        <v>Governance</v>
      </c>
    </row>
    <row r="318" spans="2:5" ht="15" customHeight="1" x14ac:dyDescent="0.25">
      <c r="B318" s="451"/>
      <c r="C318" s="445"/>
      <c r="D318" s="329"/>
      <c r="E318" s="330"/>
    </row>
    <row r="319" spans="2:5" x14ac:dyDescent="0.25"/>
    <row r="320" spans="2:5" x14ac:dyDescent="0.25"/>
  </sheetData>
  <sheetProtection algorithmName="SHA-512" hashValue="fudVZCF976zxddiKy2iyqycDoMoQpDcAEbRn/UjnzWShhMlp9b9riQ7npv0mt2hO8xCcDdbATvePGBXpJwIryg==" saltValue="ITzwkR40Vbx2dYEljpyKGw==" spinCount="100000" sheet="1" objects="1" scenarios="1"/>
  <mergeCells count="96">
    <mergeCell ref="C91:C93"/>
    <mergeCell ref="C94:C101"/>
    <mergeCell ref="A18:E18"/>
    <mergeCell ref="B209:B215"/>
    <mergeCell ref="B24:B35"/>
    <mergeCell ref="B36:B41"/>
    <mergeCell ref="B42:B90"/>
    <mergeCell ref="B91:B124"/>
    <mergeCell ref="C24:C25"/>
    <mergeCell ref="B159:B162"/>
    <mergeCell ref="B163:B166"/>
    <mergeCell ref="B167:B170"/>
    <mergeCell ref="B190:B193"/>
    <mergeCell ref="B194:B198"/>
    <mergeCell ref="B186:B189"/>
    <mergeCell ref="B199:B201"/>
    <mergeCell ref="B125:B128"/>
    <mergeCell ref="B132:B137"/>
    <mergeCell ref="B253:B254"/>
    <mergeCell ref="B142:B147"/>
    <mergeCell ref="B148:B153"/>
    <mergeCell ref="B154:B158"/>
    <mergeCell ref="B237:B241"/>
    <mergeCell ref="B226:B228"/>
    <mergeCell ref="B182:B185"/>
    <mergeCell ref="B175:B179"/>
    <mergeCell ref="B171:B174"/>
    <mergeCell ref="B216:B220"/>
    <mergeCell ref="B221:B223"/>
    <mergeCell ref="B290:B295"/>
    <mergeCell ref="C290:C295"/>
    <mergeCell ref="B306:B310"/>
    <mergeCell ref="C306:C310"/>
    <mergeCell ref="B317:B318"/>
    <mergeCell ref="B298:B303"/>
    <mergeCell ref="B313:B314"/>
    <mergeCell ref="C274:C275"/>
    <mergeCell ref="C279:C280"/>
    <mergeCell ref="C283:C287"/>
    <mergeCell ref="C313:C314"/>
    <mergeCell ref="C317:C318"/>
    <mergeCell ref="C298:C303"/>
    <mergeCell ref="B255:B257"/>
    <mergeCell ref="B258:B262"/>
    <mergeCell ref="B263:B264"/>
    <mergeCell ref="B279:B280"/>
    <mergeCell ref="B283:B287"/>
    <mergeCell ref="C26:C30"/>
    <mergeCell ref="C31:C33"/>
    <mergeCell ref="C36:C39"/>
    <mergeCell ref="C40:C41"/>
    <mergeCell ref="C270:C271"/>
    <mergeCell ref="C255:C257"/>
    <mergeCell ref="C258:C262"/>
    <mergeCell ref="C263:C264"/>
    <mergeCell ref="C268:C269"/>
    <mergeCell ref="C61:C64"/>
    <mergeCell ref="C65:C69"/>
    <mergeCell ref="C70:C71"/>
    <mergeCell ref="C72:C78"/>
    <mergeCell ref="C79:C83"/>
    <mergeCell ref="C84:C86"/>
    <mergeCell ref="C87:C89"/>
    <mergeCell ref="C42:C46"/>
    <mergeCell ref="C47:C50"/>
    <mergeCell ref="C51:C53"/>
    <mergeCell ref="C54:C56"/>
    <mergeCell ref="C57:C60"/>
    <mergeCell ref="C102:C109"/>
    <mergeCell ref="C110:C111"/>
    <mergeCell ref="C112:C116"/>
    <mergeCell ref="C117:C123"/>
    <mergeCell ref="C125:C128"/>
    <mergeCell ref="C226:C228"/>
    <mergeCell ref="C237:C241"/>
    <mergeCell ref="C253:C254"/>
    <mergeCell ref="C190:C193"/>
    <mergeCell ref="C194:C198"/>
    <mergeCell ref="C199:C201"/>
    <mergeCell ref="C204:C205"/>
    <mergeCell ref="C209:C215"/>
    <mergeCell ref="C132:C133"/>
    <mergeCell ref="C136:C137"/>
    <mergeCell ref="C134:C135"/>
    <mergeCell ref="C216:C220"/>
    <mergeCell ref="C221:C223"/>
    <mergeCell ref="C167:C170"/>
    <mergeCell ref="C171:C174"/>
    <mergeCell ref="C175:C179"/>
    <mergeCell ref="C182:C185"/>
    <mergeCell ref="C186:C189"/>
    <mergeCell ref="C142:C147"/>
    <mergeCell ref="C148:C153"/>
    <mergeCell ref="C154:C158"/>
    <mergeCell ref="C159:C162"/>
    <mergeCell ref="C163:C166"/>
  </mergeCells>
  <phoneticPr fontId="2" type="noConversion"/>
  <hyperlinks>
    <hyperlink ref="D24" r:id="rId1" display="https://www.hansencx.com/about-hansen/" xr:uid="{49C583CB-B012-4AF1-8335-7346D6368DA8}"/>
    <hyperlink ref="D25" r:id="rId2" display="FY24 Annual Report" xr:uid="{98337A72-3206-4A2F-8C98-357406A46A0F}"/>
    <hyperlink ref="D36" r:id="rId3" display="https://www.hansencx.com/about-hansen/" xr:uid="{5D5DB4D6-DF78-4E21-94B3-5FA386BD9B64}"/>
    <hyperlink ref="D42" r:id="rId4" display="https://www.hansencx.com/about-hansen/" xr:uid="{F66BC98D-2F58-4570-BF4F-D3F24B77ACF1}"/>
    <hyperlink ref="D47" r:id="rId5" display="https://www.hansencx.com/about-hansen/" xr:uid="{FD415F8D-AD9A-4B77-89CF-89CEC900FC48}"/>
    <hyperlink ref="D51" r:id="rId6" display="https://www.hansencx.com/about-hansen/" xr:uid="{4E15715A-EC15-40BF-9585-6C90327EE0F3}"/>
    <hyperlink ref="D54" r:id="rId7" display="https://www.hansencx.com/about-hansen/" xr:uid="{A4EF7F8E-75CA-4AAB-9BD0-28BB6447E2F6}"/>
    <hyperlink ref="D70" r:id="rId8" xr:uid="{79D1CB73-CCEC-42BD-8A08-DDEE8C00B123}"/>
    <hyperlink ref="D74" r:id="rId9" xr:uid="{43E7D67C-AA47-45B0-A32C-F958057C7238}"/>
    <hyperlink ref="D97" r:id="rId10" xr:uid="{3ABB3B00-0135-4BFD-B49C-28C4CB0D61FD}"/>
    <hyperlink ref="D119" r:id="rId11" xr:uid="{48DD552C-D69D-4572-879A-81E319A1E223}"/>
    <hyperlink ref="D212" r:id="rId12" xr:uid="{96440741-C94B-478A-ABD4-5746C5C80FDA}"/>
    <hyperlink ref="D217" r:id="rId13" xr:uid="{3F6E416A-236F-41C9-B1BF-09F2C22BEA13}"/>
    <hyperlink ref="D182" r:id="rId14" xr:uid="{C7C58310-C7AF-41EB-94F6-2EE2EEAA8A12}"/>
    <hyperlink ref="D241" r:id="rId15" xr:uid="{8D9D948E-F8BC-4E16-A13F-854ED2D62F3D}"/>
    <hyperlink ref="D67" r:id="rId16" xr:uid="{096250C9-C2B3-490D-9EC8-2189B6B637CB}"/>
    <hyperlink ref="D270" r:id="rId17" display="https://www.hansencx.com/wp-content/uploads/2024/08/FY24-Annual-Report.pdf" xr:uid="{25C8E224-8520-4965-89EA-5CEF5C2C435A}"/>
    <hyperlink ref="D274" r:id="rId18" display="https://www.hansencx.com/wp-content/uploads/2024/08/FY24-Annual-Report.pdf" xr:uid="{76BEBDC0-C51F-44A1-9239-BB69472C2273}"/>
    <hyperlink ref="D50" r:id="rId19" xr:uid="{90B5ADB5-12B2-4D19-B62C-CB4F1B757A11}"/>
    <hyperlink ref="D57" r:id="rId20" display="https://www.hansencx.com/about-hansen/" xr:uid="{63DA82DA-AD81-4238-B59A-4279E7A26A79}"/>
    <hyperlink ref="D60" r:id="rId21" xr:uid="{225ACFB4-E660-4577-9083-1C84BA53A11A}"/>
    <hyperlink ref="D65" r:id="rId22" display="https://www.hansencx.com/about-hansen/" xr:uid="{2B086714-8DC6-4567-A677-0B6BB15D772D}"/>
    <hyperlink ref="D95" r:id="rId23" xr:uid="{FE0CA89D-CBFD-486E-9CE0-EEADFE73A417}"/>
    <hyperlink ref="D219" r:id="rId24" xr:uid="{78E40027-726F-4764-A927-16E67D4ACB31}"/>
    <hyperlink ref="D286" r:id="rId25" xr:uid="{6194FA32-3A0E-4B27-AB19-93B1FBF9ED9E}"/>
    <hyperlink ref="D257" r:id="rId26" display="https://www.hansencx.com/wp-content/uploads/2024/08/Supplier-Code-of-Conduct.pdf" xr:uid="{5B93C964-104C-4F28-9BBD-D697887B65B6}"/>
    <hyperlink ref="D262" r:id="rId27" xr:uid="{045010EC-D787-47FA-8594-F54F784E1A7F}"/>
    <hyperlink ref="D186" r:id="rId28" xr:uid="{794323B7-11D2-4A88-A7A3-6AF47B097373}"/>
    <hyperlink ref="D190" r:id="rId29" xr:uid="{070797F2-C4C5-484B-A00D-595772319D38}"/>
    <hyperlink ref="D195" r:id="rId30" xr:uid="{0A3A166E-313C-4D77-BE9B-22C2ACD7D9B9}"/>
    <hyperlink ref="D177" r:id="rId31" xr:uid="{DC8CF9C6-F7CE-457C-81CC-F975C4344059}"/>
    <hyperlink ref="D293" r:id="rId32" xr:uid="{D6B1B8BB-852E-40D0-9AFD-667EC53A006C}"/>
    <hyperlink ref="D301" r:id="rId33" xr:uid="{1C4F5814-32D4-40E9-A891-5BD192A2B08E}"/>
    <hyperlink ref="D156" r:id="rId34" xr:uid="{04D53716-BF5C-4E6C-A99D-428FF53DF5E7}"/>
    <hyperlink ref="D44" r:id="rId35" display="Corporate Governance Statement 2025" xr:uid="{D4531243-6E6C-48F2-80F3-6FD6A6345A9B}"/>
    <hyperlink ref="D26" r:id="rId36" display="FY24 Annual Report" xr:uid="{5B23496D-C670-4941-805F-ABF97E87C790}"/>
    <hyperlink ref="D31" r:id="rId37" display="FY24 Annual Report" xr:uid="{7F36ABCD-211C-4FE6-A1F6-B7B99D303340}"/>
    <hyperlink ref="D37" r:id="rId38" display="FY24 Annual Report" xr:uid="{31D12623-5894-4344-87E6-CB9D31F9CA24}"/>
    <hyperlink ref="D43" r:id="rId39" display="FY24 Annual Report" xr:uid="{BD4F3D7A-A9F3-47BA-A2D3-65334B805E3F}"/>
    <hyperlink ref="D61" r:id="rId40" display="FY24 Annual Report" xr:uid="{0D89EBC2-1C84-45C4-8D7D-2AB5A165A119}"/>
    <hyperlink ref="D117" r:id="rId41" display="FY24 Annual Report" xr:uid="{0C2D9A54-B3E1-4A6D-A895-BACA19F1046C}"/>
    <hyperlink ref="D126" r:id="rId42" display="FY24 Annual Report" xr:uid="{653841C3-8592-4AAA-B49A-D6D2686AA8BA}"/>
    <hyperlink ref="D204" r:id="rId43" display="FY24 Annual Report" xr:uid="{2682E97B-18D8-4242-9250-E4362F804150}"/>
    <hyperlink ref="D142" r:id="rId44" display="FY24 Annual Report" xr:uid="{9C1C695D-C869-4DD3-8C02-DA60EE0489D5}"/>
    <hyperlink ref="D148" r:id="rId45" display="FY24 Annual Report" xr:uid="{EC185CF3-FA92-4F61-BCF7-9C35D9662903}"/>
    <hyperlink ref="D238" r:id="rId46" display="FY24 Annual Report" xr:uid="{D7DA1199-7D36-474E-BDCD-84625EDF3E3D}"/>
    <hyperlink ref="D173" r:id="rId47" xr:uid="{02D48264-666A-4FF9-AD0F-B4B7A8206845}"/>
    <hyperlink ref="D161" r:id="rId48" xr:uid="{75FAF5A8-5B59-4522-900F-438C49208C2C}"/>
    <hyperlink ref="D165" r:id="rId49" xr:uid="{DF60053E-A4A1-438D-89C0-B31CE1DECFAB}"/>
    <hyperlink ref="D169" r:id="rId50" xr:uid="{E53139D4-50F2-446D-840A-CE5EA9188C10}"/>
    <hyperlink ref="D143" r:id="rId51" xr:uid="{01208CCB-39D8-4032-952F-6A24F37A622A}"/>
    <hyperlink ref="D149" r:id="rId52" xr:uid="{6CE3AAA6-CB67-42DE-A0CF-85EEAD9AB57B}"/>
    <hyperlink ref="D144" r:id="rId53" display="https://www.hansencx.com/wp-content/uploads/2024/08/Supplier-Code-of-Conduct.pdf" xr:uid="{2ECF2235-3F12-40BE-AC17-B245F4E0BDF3}"/>
    <hyperlink ref="D150" r:id="rId54" display="https://www.hansencx.com/wp-content/uploads/2024/08/Supplier-Code-of-Conduct.pdf" xr:uid="{BE5139DC-37B4-4F1F-8C37-16ABCAD4D9F9}"/>
    <hyperlink ref="D81" r:id="rId55" xr:uid="{E0232344-918B-40B6-8029-FD43B39F500F}"/>
    <hyperlink ref="D86" r:id="rId56" display="FY24 Annual Report" xr:uid="{D4B146AD-0F5C-4F18-8A5A-D1F8F29FD13D}"/>
    <hyperlink ref="D89" r:id="rId57" display="FY24 Annual Report" xr:uid="{C4005940-8447-431A-8402-FB007A786870}"/>
    <hyperlink ref="D91" r:id="rId58" display="FY24 Annual Report" xr:uid="{A55785E9-A8BC-4A63-8510-20080030E9BC}"/>
    <hyperlink ref="D94" r:id="rId59" display="FY24 Annual Report" xr:uid="{88508402-B51F-48F0-AEFD-F352ABE1E935}"/>
    <hyperlink ref="D127" r:id="rId60" display="https://www.hansencx.com/wp-content/uploads/2024/08/Supplier-Code-of-Conduct.pdf" xr:uid="{C94CAE28-BC8B-4B9E-BA61-136A613985CD}"/>
    <hyperlink ref="D154" r:id="rId61" display="FY24 Annual Report" xr:uid="{9C32DA9C-1B31-4C9C-AAB1-C7FEB0F3AC36}"/>
    <hyperlink ref="D159" r:id="rId62" display="FY24 Annual Report" xr:uid="{59A56521-6003-4472-8099-29541EDCCC58}"/>
    <hyperlink ref="D163" r:id="rId63" display="FY24 Annual Report" xr:uid="{21A84AC0-90DE-4C03-BA8C-BFDC8827EB06}"/>
    <hyperlink ref="D167" r:id="rId64" display="FY24 Annual Report" xr:uid="{6A7ADBFC-9977-42D0-BD52-6E5028E940D1}"/>
    <hyperlink ref="D171" r:id="rId65" display="FY24 Annual Report" xr:uid="{8471B080-82D3-4E5F-8F9F-3F3B49DEA207}"/>
    <hyperlink ref="D175" r:id="rId66" display="FY24 Annual Report" xr:uid="{C6E04875-2402-40C3-8F3E-4C8BD7CC9F62}"/>
    <hyperlink ref="D184" r:id="rId67" display="https://www.hansencx.com/wp-content/uploads/2024/08/Supplier-Code-of-Conduct.pdf" xr:uid="{87D3745A-7008-44D1-B1CE-20B917CD0B33}"/>
    <hyperlink ref="D310" r:id="rId68" xr:uid="{49D108FD-234A-48A3-9B8A-5279CC773B97}"/>
    <hyperlink ref="D38" r:id="rId69" xr:uid="{3E57D017-E11E-447E-AF40-528BE61CCAE2}"/>
    <hyperlink ref="D45" r:id="rId70" xr:uid="{BB212577-2B3B-44CD-B4A6-8AA3A87E4093}"/>
    <hyperlink ref="D77" r:id="rId71" display="FY24 Annual Report" xr:uid="{6670CB47-B131-4DFD-8C1A-164D8670047D}"/>
    <hyperlink ref="D92" r:id="rId72" display="https://www.hansencx.com/corporate-sustainability/" xr:uid="{621AD53B-D49C-440A-83F9-BA558E170839}"/>
    <hyperlink ref="D98" r:id="rId73" xr:uid="{FB36E421-C68E-46B4-8A53-7D889BE194C2}"/>
    <hyperlink ref="D107" r:id="rId74" xr:uid="{1215B677-8A0F-4701-ABDB-9B549FC9CAF1}"/>
    <hyperlink ref="D108" r:id="rId75" xr:uid="{E4E30BB9-D1E2-407F-9519-D9C85D90F438}"/>
    <hyperlink ref="D133" r:id="rId76" display="https://www.hansencx.com/corporate-sustainability/" xr:uid="{93F938CD-8A08-461A-9B8E-C2A5580796E1}"/>
    <hyperlink ref="D135" r:id="rId77" display="https://www.hansencx.com/corporate-sustainability/" xr:uid="{E5943E91-7903-42B8-A802-3ED4356DF62D}"/>
    <hyperlink ref="D137" r:id="rId78" display="https://www.hansencx.com/corporate-sustainability/" xr:uid="{15D9F39D-CB88-47F0-AA3E-40FBCFB9AEBD}"/>
    <hyperlink ref="D103" r:id="rId79" xr:uid="{AB0B1B05-7708-4BEC-A1A5-6C95AAAC84A2}"/>
    <hyperlink ref="D145" r:id="rId80" xr:uid="{45D9CE98-6B7B-427E-B0A2-91897B00C438}"/>
    <hyperlink ref="D151" r:id="rId81" xr:uid="{42358F97-2A46-4727-BDE7-35E50C57CC16}"/>
    <hyperlink ref="D178" r:id="rId82" xr:uid="{4B78EF5A-75CA-4841-A133-BD7A8DFE5BCF}"/>
    <hyperlink ref="D183" r:id="rId83" xr:uid="{7BD64382-34EB-45DF-B847-89127CBA300D}"/>
    <hyperlink ref="D194" r:id="rId84" display="FY24 Annual Report" xr:uid="{1D037354-99D8-4CB8-9071-991D4C7C2AAF}"/>
    <hyperlink ref="D199" r:id="rId85" display="FY24 Annual Report" xr:uid="{FFF85B11-FC41-4217-A943-153F59304405}"/>
    <hyperlink ref="D206" r:id="rId86" display="FY24 Annual Report" xr:uid="{8BFCFA6B-799E-4DB2-8A01-B5162854589D}"/>
    <hyperlink ref="D209" r:id="rId87" display="FY24 Annual Report" xr:uid="{BEF559A9-592A-4FDF-82BB-367ED3978574}"/>
    <hyperlink ref="D216" r:id="rId88" display="FY24 Annual Report" xr:uid="{01562350-A4F6-464F-9BAE-851C4BB22471}"/>
    <hyperlink ref="D221" r:id="rId89" display="FY24 Annual Report" xr:uid="{00965329-C8DA-4C17-BD93-E990303D6839}"/>
    <hyperlink ref="D226" r:id="rId90" display="FY24 Annual Report" xr:uid="{0DCF85AE-ABCF-4F37-B629-D96BE75CD3D0}"/>
    <hyperlink ref="D237" r:id="rId91" display="FY24 Annual Report" xr:uid="{8C29DB75-A4DA-4AC1-8591-8349F8816A73}"/>
    <hyperlink ref="D254" r:id="rId92" display="FY24 Annual Report" xr:uid="{B11A1CD8-2FCB-4D71-845F-6B2D150CA9F8}"/>
    <hyperlink ref="D285" r:id="rId93" xr:uid="{520DC7BC-8592-428F-8484-788C01B09B55}"/>
    <hyperlink ref="D292" r:id="rId94" xr:uid="{A11D93D8-E87B-443C-9A4D-ECC3EA43E6D6}"/>
    <hyperlink ref="D300" r:id="rId95" xr:uid="{A769D401-807F-47E9-90B8-1BD6E157A4D7}"/>
    <hyperlink ref="D309" r:id="rId96" xr:uid="{D5CF8C2C-3143-4D0B-9AB5-9D0AAF6E7715}"/>
    <hyperlink ref="D63" r:id="rId97" xr:uid="{1BE2C392-EEEC-4610-BB0E-992591E96A08}"/>
    <hyperlink ref="D68" r:id="rId98" xr:uid="{66DB6F70-3769-49CA-9B51-CB44A69D93C2}"/>
    <hyperlink ref="D75" r:id="rId99" xr:uid="{897AF692-FB6F-4C47-B911-954CBA2C4E64}"/>
    <hyperlink ref="D82" r:id="rId100" xr:uid="{D6DD0906-BE55-4F1F-85AF-CA49441C6C2D}"/>
    <hyperlink ref="D48" r:id="rId101" display="Corporate Governance Statement 2025" xr:uid="{C285E353-8BC6-4B76-A517-F19FA3B6BD08}"/>
    <hyperlink ref="D52" r:id="rId102" display="Corporate Governance Statement 2025" xr:uid="{CCF5808F-BE78-47C5-8BE2-B2863602EFF5}"/>
    <hyperlink ref="D55" r:id="rId103" display="Corporate Governance Statement 2025" xr:uid="{462E3687-685A-4934-8AC3-C67ACA7B85F6}"/>
    <hyperlink ref="D58" r:id="rId104" display="Corporate Governance Statement 2025" xr:uid="{51E5B481-BADB-41D2-A5E6-FEB6A78F082C}"/>
    <hyperlink ref="D62" r:id="rId105" display="Corporate Governance Statement 2025" xr:uid="{B6D310E3-4CC1-46B3-B5F4-74EABF8038D6}"/>
    <hyperlink ref="D72" r:id="rId106" display="Corporate Governance Statement 2025" xr:uid="{9E7D4946-0B0F-4232-BDDC-69C5E5E14A19}"/>
    <hyperlink ref="D79" r:id="rId107" display="Corporate Governance Statement 2025" xr:uid="{6CDC2B4E-2D52-4815-A25C-939AF1626064}"/>
    <hyperlink ref="D84" r:id="rId108" display="Corporate Governance Statement 2025" xr:uid="{15064EF2-6794-45BC-ACA0-1E56B45044BE}"/>
    <hyperlink ref="D87" r:id="rId109" display="Corporate Governance Statement 2025" xr:uid="{DAC502B7-A598-4391-ABA7-ECDBEF4344E1}"/>
    <hyperlink ref="D100" r:id="rId110" display="Corporate Governance Statement 2025" xr:uid="{24887388-C616-4954-BC63-463E7E00B64C}"/>
    <hyperlink ref="D106" r:id="rId111" display="Corporate Governance Statement 2025" xr:uid="{B1D05CDF-B9FF-4669-8EDD-A52FFB516C8E}"/>
    <hyperlink ref="D125" r:id="rId112" display="Corporate Governance Statement 2025" xr:uid="{F17F65A2-4067-4F0D-BAB8-66525F765C2B}"/>
    <hyperlink ref="D49" r:id="rId113" xr:uid="{F66557A1-7570-4C76-A2D7-670D95EAFCB3}"/>
    <hyperlink ref="D53" r:id="rId114" xr:uid="{D9566AB2-B384-4F5B-ABC3-021A7593561B}"/>
    <hyperlink ref="D56" r:id="rId115" xr:uid="{FAC7F7AE-B043-4C3D-B1E2-AE6FF1246D10}"/>
    <hyperlink ref="D59" r:id="rId116" xr:uid="{B08FE026-D104-4B4A-867A-20C27471FE8A}"/>
    <hyperlink ref="D66" r:id="rId117" xr:uid="{C4978BFE-E94F-4C3A-B8E0-1C9D23A6D7FD}"/>
    <hyperlink ref="D73" r:id="rId118" xr:uid="{3B944182-786D-4EE5-BFAF-FD285E8DD322}"/>
    <hyperlink ref="D80" r:id="rId119" xr:uid="{628608A6-DD0A-4397-97E5-DF131C3521F6}"/>
    <hyperlink ref="D99" r:id="rId120" xr:uid="{B588A929-808F-4070-9F4D-A8FF773D58C2}"/>
    <hyperlink ref="D105" r:id="rId121" xr:uid="{F65DA7A8-2940-461B-B5E7-5AB6A5847383}"/>
    <hyperlink ref="D110" r:id="rId122" xr:uid="{2E3083C2-B1C6-4BA5-B7D0-AD7A576B4C87}"/>
    <hyperlink ref="D114" r:id="rId123" xr:uid="{491E3A5B-2D12-4BE7-B8C0-350641A477D8}"/>
    <hyperlink ref="D215" r:id="rId124" xr:uid="{D501016F-7F66-45D0-8C3F-BCF199717285}"/>
    <hyperlink ref="D284" r:id="rId125" xr:uid="{9D7F5DFB-63DB-4724-982E-D43B7F04ACB5}"/>
    <hyperlink ref="D291" r:id="rId126" xr:uid="{F3AFE955-8135-4B7D-9643-1B46BE97E88D}"/>
    <hyperlink ref="D299" r:id="rId127" xr:uid="{89FBEAF3-0EEF-4D5E-91EF-798E38E02CEC}"/>
    <hyperlink ref="D104" r:id="rId128" xr:uid="{DE2B03FF-5AC5-4F59-B994-30CD05BC34EE}"/>
    <hyperlink ref="D113" r:id="rId129" xr:uid="{8A441E85-A737-4BBF-A800-C80C60D2FDA2}"/>
    <hyperlink ref="D214" r:id="rId130" xr:uid="{64B180D7-7C3B-487C-8C61-E9182DF2E49C}"/>
    <hyperlink ref="D260" r:id="rId131" xr:uid="{A83F5220-4450-4BF0-8748-C85D7AEEC4EF}"/>
    <hyperlink ref="D283" r:id="rId132" xr:uid="{8D5AC543-623B-4761-9FEB-D4E5BBACC6EE}"/>
    <hyperlink ref="D290" r:id="rId133" xr:uid="{0D7191EC-1A82-4B65-A9CB-1CBCF842F22D}"/>
    <hyperlink ref="D298" r:id="rId134" xr:uid="{54FE4CBD-C4AC-419A-A9B4-D167E8CD4563}"/>
    <hyperlink ref="D308" r:id="rId135" xr:uid="{595C1E07-AC35-4119-B4FF-A78E8920F0DA}"/>
    <hyperlink ref="D261" r:id="rId136" xr:uid="{887B74D4-8E67-41F7-927B-A32700A685F6}"/>
    <hyperlink ref="D69" r:id="rId137" xr:uid="{66B7FB7C-8BAD-4FF0-9A1D-983C32937152}"/>
    <hyperlink ref="D76" r:id="rId138" xr:uid="{246911F1-BCE0-4117-9EF1-5D693477DFE6}"/>
    <hyperlink ref="D83" r:id="rId139" xr:uid="{D8CCF391-3EDF-475E-A004-25EB3DF982A0}"/>
    <hyperlink ref="D85" r:id="rId140" xr:uid="{9F81AC22-8CB0-43E2-B552-EBC3BF523C51}"/>
    <hyperlink ref="D88" r:id="rId141" xr:uid="{5B23D82E-CC0C-4F08-B005-4562F916008A}"/>
    <hyperlink ref="D96" r:id="rId142" xr:uid="{D5C3160E-600A-4ECE-907A-82BB2C89676C}"/>
    <hyperlink ref="D102" r:id="rId143" xr:uid="{37B831F0-021C-4272-96E9-1FAE2952CF02}"/>
    <hyperlink ref="D112" r:id="rId144" xr:uid="{BE746EE7-20FC-4289-83B1-29CFC008B5AF}"/>
    <hyperlink ref="D118" r:id="rId145" xr:uid="{5F6C09A8-0E99-4C30-85E0-81E0511A15A4}"/>
    <hyperlink ref="D213" r:id="rId146" xr:uid="{7E1F63DF-2C35-49C6-AEFF-B298EE1259F4}"/>
    <hyperlink ref="D218" r:id="rId147" xr:uid="{4DF5FC05-3A6B-414B-AAAA-BDBFD2A06307}"/>
    <hyperlink ref="D313" r:id="rId148" xr:uid="{CD8D3183-D154-4552-9C3C-552C0C05BE4B}"/>
    <hyperlink ref="D268" r:id="rId149" display="FY24 Annual Report" xr:uid="{AC570E69-5C76-4648-9BF2-1870CA0F6AD7}"/>
    <hyperlink ref="D306" r:id="rId150" display="FY24 Annual Report" xr:uid="{F48D4D9C-E85F-40BD-8ABF-BAEF1AD48AC7}"/>
    <hyperlink ref="D132" r:id="rId151" display="FY24 Annual Report" xr:uid="{EEB83717-3CF8-4CE1-8C96-0CB97C769601}"/>
    <hyperlink ref="D134" r:id="rId152" display="FY24 Annual Report" xr:uid="{B38DEC47-DEDD-4B32-BFAF-76C710DC2E92}"/>
    <hyperlink ref="D136" r:id="rId153" display="FY24 Annual Report" xr:uid="{1D74DD7B-1477-4C5C-AE0F-0021E66379A3}"/>
  </hyperlinks>
  <pageMargins left="0.70866141732283472" right="0.70866141732283472" top="0.74803149606299213" bottom="0.74803149606299213" header="0.31496062992125984" footer="0.31496062992125984"/>
  <pageSetup scale="40" fitToHeight="29" orientation="portrait" r:id="rId154"/>
  <rowBreaks count="4" manualBreakCount="4">
    <brk id="71" max="5" man="1"/>
    <brk id="128" max="5" man="1"/>
    <brk id="189" max="5" man="1"/>
    <brk id="264" max="5" man="1"/>
  </rowBreaks>
  <drawing r:id="rId15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38874-11C0-4A46-943B-89DFEF1663B7}">
  <sheetPr>
    <pageSetUpPr fitToPage="1"/>
  </sheetPr>
  <dimension ref="A1:L70"/>
  <sheetViews>
    <sheetView showGridLines="0" zoomScaleNormal="100" workbookViewId="0"/>
  </sheetViews>
  <sheetFormatPr defaultColWidth="0" defaultRowHeight="13.8" zeroHeight="1" x14ac:dyDescent="0.3"/>
  <cols>
    <col min="1" max="1" width="2.77734375" style="166" customWidth="1"/>
    <col min="2" max="2" width="17.44140625" style="20" customWidth="1"/>
    <col min="3" max="3" width="42.5546875" style="20" customWidth="1"/>
    <col min="4" max="4" width="67.77734375" style="166" customWidth="1"/>
    <col min="5" max="5" width="52.77734375" style="216" customWidth="1"/>
    <col min="6" max="6" width="22.77734375" style="216" customWidth="1"/>
    <col min="7" max="7" width="9.21875" style="10" customWidth="1"/>
    <col min="8" max="16384" width="9.21875" style="1" hidden="1"/>
  </cols>
  <sheetData>
    <row r="1" spans="1:7" ht="15" customHeight="1" x14ac:dyDescent="0.3"/>
    <row r="2" spans="1:7" ht="15" customHeight="1" x14ac:dyDescent="0.3"/>
    <row r="3" spans="1:7" ht="15" customHeight="1" x14ac:dyDescent="0.3"/>
    <row r="4" spans="1:7" ht="15" customHeight="1" x14ac:dyDescent="0.3"/>
    <row r="5" spans="1:7" ht="15" customHeight="1" x14ac:dyDescent="0.3"/>
    <row r="6" spans="1:7" ht="15" customHeight="1" x14ac:dyDescent="0.3"/>
    <row r="7" spans="1:7" ht="15" customHeight="1" x14ac:dyDescent="0.3"/>
    <row r="8" spans="1:7" ht="15" customHeight="1" x14ac:dyDescent="0.3"/>
    <row r="9" spans="1:7" ht="15" customHeight="1" x14ac:dyDescent="0.3"/>
    <row r="10" spans="1:7" ht="15" customHeight="1" x14ac:dyDescent="0.3"/>
    <row r="11" spans="1:7" ht="15" customHeight="1" x14ac:dyDescent="0.3"/>
    <row r="12" spans="1:7" ht="15" customHeight="1" x14ac:dyDescent="0.3"/>
    <row r="13" spans="1:7" ht="15" customHeight="1" x14ac:dyDescent="0.3"/>
    <row r="14" spans="1:7" ht="15" customHeight="1" x14ac:dyDescent="0.3"/>
    <row r="15" spans="1:7" ht="18" customHeight="1" x14ac:dyDescent="0.3"/>
    <row r="16" spans="1:7" s="4" customFormat="1" ht="37.200000000000003" customHeight="1" x14ac:dyDescent="0.25">
      <c r="A16" s="17" t="s">
        <v>160</v>
      </c>
      <c r="B16" s="167"/>
      <c r="C16" s="167"/>
      <c r="D16" s="212"/>
      <c r="E16" s="174"/>
      <c r="F16" s="233"/>
      <c r="G16" s="9"/>
    </row>
    <row r="17" spans="2:7" x14ac:dyDescent="0.3"/>
    <row r="18" spans="2:7" x14ac:dyDescent="0.25">
      <c r="B18" s="240" t="s">
        <v>152</v>
      </c>
    </row>
    <row r="19" spans="2:7" x14ac:dyDescent="0.25">
      <c r="B19" s="240" t="s">
        <v>153</v>
      </c>
      <c r="C19" s="6"/>
    </row>
    <row r="20" spans="2:7" x14ac:dyDescent="0.3"/>
    <row r="21" spans="2:7" ht="15" customHeight="1" x14ac:dyDescent="0.3">
      <c r="B21" s="170" t="s">
        <v>291</v>
      </c>
      <c r="C21" s="171" t="s">
        <v>292</v>
      </c>
      <c r="D21" s="172" t="s">
        <v>143</v>
      </c>
      <c r="E21" s="172" t="s">
        <v>144</v>
      </c>
      <c r="F21" s="173" t="s">
        <v>146</v>
      </c>
    </row>
    <row r="22" spans="2:7" ht="5.0999999999999996" customHeight="1" x14ac:dyDescent="0.3">
      <c r="B22" s="166"/>
      <c r="C22" s="166"/>
    </row>
    <row r="23" spans="2:7" ht="15" customHeight="1" x14ac:dyDescent="0.3">
      <c r="B23" s="460" t="s">
        <v>111</v>
      </c>
      <c r="C23" s="460"/>
      <c r="D23" s="460"/>
      <c r="E23" s="460"/>
      <c r="F23" s="460"/>
    </row>
    <row r="24" spans="2:7" ht="5.0999999999999996" customHeight="1" x14ac:dyDescent="0.3">
      <c r="B24" s="166"/>
      <c r="C24" s="166"/>
    </row>
    <row r="25" spans="2:7" ht="15" customHeight="1" x14ac:dyDescent="0.3">
      <c r="B25" s="459" t="s">
        <v>112</v>
      </c>
      <c r="C25" s="464" t="s">
        <v>145</v>
      </c>
      <c r="D25" s="465" t="s">
        <v>442</v>
      </c>
      <c r="E25" s="385" t="str">
        <f>HYPERLINK("#Environment!B122", "Climate Active Carbon Neutral Certification (Historic)")</f>
        <v>Climate Active Carbon Neutral Certification (Historic)</v>
      </c>
      <c r="F25" s="392" t="str">
        <f>HYPERLINK("#Environment!a1", "Environment")</f>
        <v>Environment</v>
      </c>
    </row>
    <row r="26" spans="2:7" ht="15" customHeight="1" x14ac:dyDescent="0.3">
      <c r="B26" s="459"/>
      <c r="C26" s="464"/>
      <c r="D26" s="465"/>
      <c r="E26" s="387" t="str">
        <f>HYPERLINK("#Environment!B110", "Electricity")</f>
        <v>Electricity</v>
      </c>
      <c r="F26" s="394" t="str">
        <f>HYPERLINK("#Environment!a1", "Environment")</f>
        <v>Environment</v>
      </c>
      <c r="G26" s="1"/>
    </row>
    <row r="27" spans="2:7" ht="15" customHeight="1" x14ac:dyDescent="0.3">
      <c r="B27" s="459"/>
      <c r="C27" s="464"/>
      <c r="D27" s="465"/>
      <c r="E27" s="387" t="s">
        <v>294</v>
      </c>
      <c r="F27" s="343"/>
      <c r="G27" s="1"/>
    </row>
    <row r="28" spans="2:7" ht="60" customHeight="1" x14ac:dyDescent="0.3">
      <c r="B28" s="459"/>
      <c r="C28" s="464"/>
      <c r="D28" s="465"/>
      <c r="E28" s="389" t="s">
        <v>99</v>
      </c>
      <c r="F28" s="398" t="s">
        <v>166</v>
      </c>
    </row>
    <row r="29" spans="2:7" ht="45" customHeight="1" x14ac:dyDescent="0.3">
      <c r="B29" s="157" t="s">
        <v>113</v>
      </c>
      <c r="C29" s="168" t="s">
        <v>133</v>
      </c>
      <c r="D29" s="348" t="s">
        <v>368</v>
      </c>
      <c r="E29" s="399" t="s">
        <v>99</v>
      </c>
      <c r="F29" s="400" t="s">
        <v>529</v>
      </c>
    </row>
    <row r="30" spans="2:7" ht="45" customHeight="1" x14ac:dyDescent="0.3">
      <c r="B30" s="157" t="s">
        <v>134</v>
      </c>
      <c r="C30" s="168" t="s">
        <v>135</v>
      </c>
      <c r="D30" s="348" t="s">
        <v>293</v>
      </c>
      <c r="E30" s="399" t="s">
        <v>100</v>
      </c>
      <c r="F30" s="400" t="s">
        <v>165</v>
      </c>
    </row>
    <row r="31" spans="2:7" ht="5.0999999999999996" customHeight="1" x14ac:dyDescent="0.3">
      <c r="B31" s="166"/>
      <c r="C31" s="166"/>
    </row>
    <row r="32" spans="2:7" ht="15" customHeight="1" x14ac:dyDescent="0.3">
      <c r="B32" s="460" t="s">
        <v>114</v>
      </c>
      <c r="C32" s="460"/>
      <c r="D32" s="460"/>
      <c r="E32" s="460"/>
      <c r="F32" s="460"/>
    </row>
    <row r="33" spans="2:12" ht="5.0999999999999996" customHeight="1" x14ac:dyDescent="0.3">
      <c r="B33" s="166"/>
      <c r="C33" s="166"/>
    </row>
    <row r="34" spans="2:12" ht="60" customHeight="1" x14ac:dyDescent="0.3">
      <c r="B34" s="161" t="s">
        <v>115</v>
      </c>
      <c r="C34" s="169" t="s">
        <v>136</v>
      </c>
      <c r="D34" s="158" t="s">
        <v>151</v>
      </c>
      <c r="E34" s="399" t="s">
        <v>96</v>
      </c>
      <c r="F34" s="400" t="s">
        <v>164</v>
      </c>
    </row>
    <row r="35" spans="2:12" ht="75" customHeight="1" x14ac:dyDescent="0.3">
      <c r="B35" s="157" t="s">
        <v>116</v>
      </c>
      <c r="C35" s="168" t="s">
        <v>117</v>
      </c>
      <c r="D35" s="348" t="s">
        <v>361</v>
      </c>
      <c r="E35" s="346"/>
      <c r="F35" s="345"/>
    </row>
    <row r="36" spans="2:12" ht="45" customHeight="1" x14ac:dyDescent="0.3">
      <c r="B36" s="161" t="s">
        <v>118</v>
      </c>
      <c r="C36" s="169" t="s">
        <v>141</v>
      </c>
      <c r="D36" s="158" t="s">
        <v>443</v>
      </c>
      <c r="E36" s="387" t="str">
        <f>HYPERLINK("#Governance!B52", "Data Privacy &amp; Cybersecurity")</f>
        <v>Data Privacy &amp; Cybersecurity</v>
      </c>
      <c r="F36" s="397" t="str">
        <f>HYPERLINK("#Governance!a1", "Governance")</f>
        <v>Governance</v>
      </c>
    </row>
    <row r="37" spans="2:12" ht="60" customHeight="1" x14ac:dyDescent="0.3">
      <c r="B37" s="161" t="s">
        <v>119</v>
      </c>
      <c r="C37" s="169" t="s">
        <v>149</v>
      </c>
      <c r="D37" s="158" t="s">
        <v>444</v>
      </c>
      <c r="E37" s="385" t="str">
        <f>HYPERLINK("#Governance!B52", "Data Privacy &amp; Cybersecurity")</f>
        <v>Data Privacy &amp; Cybersecurity</v>
      </c>
      <c r="F37" s="394" t="str">
        <f>HYPERLINK("#Governance!a1", "Governance")</f>
        <v>Governance</v>
      </c>
    </row>
    <row r="38" spans="2:12" ht="60" customHeight="1" x14ac:dyDescent="0.3">
      <c r="B38" s="157" t="s">
        <v>137</v>
      </c>
      <c r="C38" s="168" t="s">
        <v>140</v>
      </c>
      <c r="D38" s="348" t="s">
        <v>445</v>
      </c>
      <c r="E38" s="384" t="str">
        <f>HYPERLINK("#Governance!B52", "Data Privacy &amp; Cybersecurity")</f>
        <v>Data Privacy &amp; Cybersecurity</v>
      </c>
      <c r="F38" s="393" t="str">
        <f>HYPERLINK("#Governance!a1", "Governance")</f>
        <v>Governance</v>
      </c>
    </row>
    <row r="39" spans="2:12" ht="5.0999999999999996" customHeight="1" x14ac:dyDescent="0.3">
      <c r="B39" s="166"/>
      <c r="C39" s="166"/>
    </row>
    <row r="40" spans="2:12" ht="15" customHeight="1" x14ac:dyDescent="0.3">
      <c r="B40" s="460" t="s">
        <v>120</v>
      </c>
      <c r="C40" s="460"/>
      <c r="D40" s="460"/>
      <c r="E40" s="460"/>
      <c r="F40" s="460"/>
    </row>
    <row r="41" spans="2:12" ht="5.0999999999999996" customHeight="1" x14ac:dyDescent="0.3">
      <c r="B41" s="166"/>
      <c r="C41" s="166"/>
    </row>
    <row r="42" spans="2:12" ht="45" customHeight="1" x14ac:dyDescent="0.3">
      <c r="B42" s="161" t="s">
        <v>121</v>
      </c>
      <c r="C42" s="169" t="s">
        <v>362</v>
      </c>
      <c r="D42" s="158" t="s">
        <v>443</v>
      </c>
      <c r="E42" s="385" t="str">
        <f>HYPERLINK("#Governance!B52", "Data Privacy &amp; Cybersecurity")</f>
        <v>Data Privacy &amp; Cybersecurity</v>
      </c>
      <c r="F42" s="401" t="str">
        <f>HYPERLINK("#Governance!a1", "Governance")</f>
        <v>Governance</v>
      </c>
      <c r="L42"/>
    </row>
    <row r="43" spans="2:12" ht="15" customHeight="1" x14ac:dyDescent="0.3">
      <c r="B43" s="453" t="s">
        <v>122</v>
      </c>
      <c r="C43" s="461" t="s">
        <v>138</v>
      </c>
      <c r="D43" s="473" t="s">
        <v>150</v>
      </c>
      <c r="E43" s="385" t="str">
        <f>HYPERLINK("#Governance!B52", "Data Privacy &amp; Cybersecurity")</f>
        <v>Data Privacy &amp; Cybersecurity</v>
      </c>
      <c r="F43" s="401" t="str">
        <f>HYPERLINK("#Governance!a1", "Governance")</f>
        <v>Governance</v>
      </c>
    </row>
    <row r="44" spans="2:12" ht="60" customHeight="1" x14ac:dyDescent="0.3">
      <c r="B44" s="471"/>
      <c r="C44" s="472"/>
      <c r="D44" s="474"/>
      <c r="E44" s="402" t="str">
        <f>HYPERLINK("#Governance!b74", "Responsible Supply Chain")</f>
        <v>Responsible Supply Chain</v>
      </c>
      <c r="F44" s="402" t="str">
        <f>HYPERLINK("#Governance!a1", "Governance")</f>
        <v>Governance</v>
      </c>
    </row>
    <row r="45" spans="2:12" ht="5.0999999999999996" customHeight="1" x14ac:dyDescent="0.3">
      <c r="B45" s="166"/>
      <c r="C45" s="166"/>
    </row>
    <row r="46" spans="2:12" ht="15" customHeight="1" x14ac:dyDescent="0.3">
      <c r="B46" s="460" t="s">
        <v>123</v>
      </c>
      <c r="C46" s="460"/>
      <c r="D46" s="460"/>
      <c r="E46" s="460"/>
      <c r="F46" s="460"/>
    </row>
    <row r="47" spans="2:12" ht="5.0999999999999996" customHeight="1" x14ac:dyDescent="0.3">
      <c r="B47" s="166"/>
      <c r="C47" s="166"/>
    </row>
    <row r="48" spans="2:12" ht="45" customHeight="1" x14ac:dyDescent="0.3">
      <c r="B48" s="157" t="s">
        <v>124</v>
      </c>
      <c r="C48" s="168" t="s">
        <v>363</v>
      </c>
      <c r="D48" s="348" t="s">
        <v>364</v>
      </c>
      <c r="E48" s="346"/>
      <c r="F48" s="345"/>
    </row>
    <row r="49" spans="2:6" ht="15" customHeight="1" x14ac:dyDescent="0.3">
      <c r="B49" s="449" t="s">
        <v>125</v>
      </c>
      <c r="C49" s="461" t="s">
        <v>126</v>
      </c>
      <c r="D49" s="469"/>
      <c r="E49" s="387" t="str">
        <f>HYPERLINK("#Social!B100", "Health, Safety &amp; Wellbeing")</f>
        <v>Health, Safety &amp; Wellbeing</v>
      </c>
      <c r="F49" s="388" t="str">
        <f>HYPERLINK("#Social!a1", "Social")</f>
        <v>Social</v>
      </c>
    </row>
    <row r="50" spans="2:6" ht="15" customHeight="1" x14ac:dyDescent="0.3">
      <c r="B50" s="452"/>
      <c r="C50" s="442"/>
      <c r="D50" s="470"/>
      <c r="E50" s="389"/>
      <c r="F50" s="396"/>
    </row>
    <row r="51" spans="2:6" ht="15" customHeight="1" x14ac:dyDescent="0.3">
      <c r="B51" s="453" t="s">
        <v>127</v>
      </c>
      <c r="C51" s="466" t="s">
        <v>147</v>
      </c>
      <c r="D51" s="441" t="s">
        <v>446</v>
      </c>
      <c r="E51" s="387" t="str">
        <f>HYPERLINK("#Social!B21", "Diversity, Equity &amp; Inclusion")</f>
        <v>Diversity, Equity &amp; Inclusion</v>
      </c>
      <c r="F51" s="388" t="str">
        <f>HYPERLINK("#Social!a1", "Social")</f>
        <v>Social</v>
      </c>
    </row>
    <row r="52" spans="2:6" ht="15" customHeight="1" x14ac:dyDescent="0.3">
      <c r="B52" s="455"/>
      <c r="C52" s="467"/>
      <c r="D52" s="443"/>
      <c r="E52" s="387"/>
    </row>
    <row r="53" spans="2:6" ht="45" customHeight="1" x14ac:dyDescent="0.3">
      <c r="B53" s="454"/>
      <c r="C53" s="468"/>
      <c r="D53" s="442"/>
      <c r="E53" s="389"/>
      <c r="F53" s="396"/>
    </row>
    <row r="54" spans="2:6" ht="5.0999999999999996" customHeight="1" x14ac:dyDescent="0.3">
      <c r="B54" s="166"/>
      <c r="C54" s="166"/>
    </row>
    <row r="55" spans="2:6" ht="15" customHeight="1" x14ac:dyDescent="0.3">
      <c r="B55" s="460" t="s">
        <v>139</v>
      </c>
      <c r="C55" s="460"/>
      <c r="D55" s="460"/>
      <c r="E55" s="460"/>
      <c r="F55" s="460"/>
    </row>
    <row r="56" spans="2:6" ht="5.0999999999999996" customHeight="1" x14ac:dyDescent="0.3">
      <c r="B56" s="166"/>
      <c r="C56" s="166"/>
    </row>
    <row r="57" spans="2:6" ht="15" customHeight="1" x14ac:dyDescent="0.3">
      <c r="B57" s="449" t="s">
        <v>128</v>
      </c>
      <c r="C57" s="461" t="s">
        <v>142</v>
      </c>
      <c r="D57" s="441" t="s">
        <v>447</v>
      </c>
      <c r="E57" s="327"/>
      <c r="F57" s="347"/>
    </row>
    <row r="58" spans="2:6" ht="15" customHeight="1" x14ac:dyDescent="0.3">
      <c r="B58" s="450"/>
      <c r="C58" s="463"/>
      <c r="D58" s="443"/>
      <c r="E58" s="387" t="str">
        <f>HYPERLINK("#Governance!B22", "Ethics &amp; Transparency")</f>
        <v>Ethics &amp; Transparency</v>
      </c>
      <c r="F58" s="388" t="str">
        <f>HYPERLINK("#Governance!a1", "Governance")</f>
        <v>Governance</v>
      </c>
    </row>
    <row r="59" spans="2:6" ht="30" customHeight="1" x14ac:dyDescent="0.3">
      <c r="B59" s="452"/>
      <c r="C59" s="462"/>
      <c r="D59" s="442"/>
      <c r="E59" s="337"/>
      <c r="F59" s="344"/>
    </row>
    <row r="60" spans="2:6" ht="5.0999999999999996" customHeight="1" x14ac:dyDescent="0.3">
      <c r="B60" s="166"/>
      <c r="C60" s="166"/>
    </row>
    <row r="61" spans="2:6" ht="15" customHeight="1" x14ac:dyDescent="0.3">
      <c r="B61" s="460" t="s">
        <v>129</v>
      </c>
      <c r="C61" s="460"/>
      <c r="D61" s="460"/>
      <c r="E61" s="460"/>
      <c r="F61" s="460"/>
    </row>
    <row r="62" spans="2:6" ht="5.0999999999999996" customHeight="1" x14ac:dyDescent="0.3">
      <c r="B62" s="166"/>
      <c r="C62" s="166"/>
    </row>
    <row r="63" spans="2:6" ht="15" customHeight="1" x14ac:dyDescent="0.3">
      <c r="B63" s="449" t="s">
        <v>130</v>
      </c>
      <c r="C63" s="461" t="s">
        <v>148</v>
      </c>
      <c r="D63" s="441" t="s">
        <v>366</v>
      </c>
      <c r="E63" s="335"/>
      <c r="F63" s="338"/>
    </row>
    <row r="64" spans="2:6" ht="30" customHeight="1" x14ac:dyDescent="0.3">
      <c r="B64" s="452"/>
      <c r="C64" s="462"/>
      <c r="D64" s="442"/>
      <c r="E64" s="337"/>
      <c r="F64" s="344"/>
    </row>
    <row r="65" spans="2:6" ht="60" customHeight="1" x14ac:dyDescent="0.3">
      <c r="B65" s="157" t="s">
        <v>131</v>
      </c>
      <c r="C65" s="168" t="s">
        <v>132</v>
      </c>
      <c r="D65" s="348" t="s">
        <v>367</v>
      </c>
      <c r="E65" s="346"/>
      <c r="F65" s="345"/>
    </row>
    <row r="66" spans="2:6" x14ac:dyDescent="0.3">
      <c r="B66" s="166"/>
      <c r="C66" s="166"/>
    </row>
    <row r="67" spans="2:6" x14ac:dyDescent="0.3">
      <c r="B67" s="166"/>
      <c r="C67" s="166"/>
    </row>
    <row r="68" spans="2:6" x14ac:dyDescent="0.3">
      <c r="B68" s="166"/>
      <c r="C68" s="166"/>
    </row>
    <row r="69" spans="2:6" x14ac:dyDescent="0.3">
      <c r="B69" s="166"/>
      <c r="C69" s="166"/>
    </row>
    <row r="70" spans="2:6" hidden="1" x14ac:dyDescent="0.3">
      <c r="B70" s="166"/>
      <c r="C70" s="166"/>
    </row>
  </sheetData>
  <sheetProtection algorithmName="SHA-512" hashValue="eFMrCvrzQw+zm8a52WaLFAIFrP3xPDBiEcUmIY7OyzptTVHza2urJnUuH0C8UkZfK1dlVr4ecoNzI1A6rGPEmA==" saltValue="aAlv8n4bOBtO9IsYxqFnWw==" spinCount="100000" sheet="1" objects="1" scenarios="1"/>
  <mergeCells count="24">
    <mergeCell ref="B40:F40"/>
    <mergeCell ref="B51:B53"/>
    <mergeCell ref="C51:C53"/>
    <mergeCell ref="D51:D53"/>
    <mergeCell ref="B49:B50"/>
    <mergeCell ref="C49:C50"/>
    <mergeCell ref="D49:D50"/>
    <mergeCell ref="B46:F46"/>
    <mergeCell ref="B43:B44"/>
    <mergeCell ref="C43:C44"/>
    <mergeCell ref="D43:D44"/>
    <mergeCell ref="C25:C28"/>
    <mergeCell ref="B25:B28"/>
    <mergeCell ref="D25:D28"/>
    <mergeCell ref="B23:F23"/>
    <mergeCell ref="B32:F32"/>
    <mergeCell ref="B55:F55"/>
    <mergeCell ref="B63:B64"/>
    <mergeCell ref="C63:C64"/>
    <mergeCell ref="D63:D64"/>
    <mergeCell ref="B57:B59"/>
    <mergeCell ref="C57:C59"/>
    <mergeCell ref="D57:D59"/>
    <mergeCell ref="B61:F61"/>
  </mergeCells>
  <hyperlinks>
    <hyperlink ref="E27" r:id="rId1" xr:uid="{622DE691-5E22-4448-91DA-338938456301}"/>
    <hyperlink ref="E30" r:id="rId2" xr:uid="{47B50F38-AED5-4A00-8D09-DAA38F314608}"/>
    <hyperlink ref="E28" r:id="rId3" xr:uid="{A9DA47F1-2CA9-46C5-899B-4D541D9317FA}"/>
    <hyperlink ref="E29" r:id="rId4" xr:uid="{2C444577-FF14-4B50-BEBF-67EA8962623F}"/>
    <hyperlink ref="E34" r:id="rId5" display="https://www.hansencx.com/wp-content/uploads/2024/08/FY24-Annual-Report.pdf" xr:uid="{52761F2F-4F90-48F0-AC5E-0E223A0824C2}"/>
  </hyperlinks>
  <pageMargins left="0.70866141732283472" right="0.70866141732283472" top="0.74803149606299213" bottom="0.74803149606299213" header="0.31496062992125984" footer="0.31496062992125984"/>
  <pageSetup scale="43" orientation="portrait"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27</vt:i4>
      </vt:variant>
    </vt:vector>
  </HeadingPairs>
  <TitlesOfParts>
    <vt:vector size="33" baseType="lpstr">
      <vt:lpstr>Cover Page</vt:lpstr>
      <vt:lpstr>Environment</vt:lpstr>
      <vt:lpstr>Social</vt:lpstr>
      <vt:lpstr>Governance</vt:lpstr>
      <vt:lpstr>GRI Table</vt:lpstr>
      <vt:lpstr>SASB</vt:lpstr>
      <vt:lpstr>'GRI Table'!_Toc149051638</vt:lpstr>
      <vt:lpstr>'GRI Table'!_Toc149051651</vt:lpstr>
      <vt:lpstr>'GRI Table'!_Toc149051655</vt:lpstr>
      <vt:lpstr>'GRI Table'!_Toc149051664</vt:lpstr>
      <vt:lpstr>'GRI Table'!_Toc149051680</vt:lpstr>
      <vt:lpstr>'GRI Table'!_Toc149051688</vt:lpstr>
      <vt:lpstr>'GRI Table'!_Toc149051692</vt:lpstr>
      <vt:lpstr>'GRI Table'!_Toc149051697</vt:lpstr>
      <vt:lpstr>'GRI Table'!_Toc149051711</vt:lpstr>
      <vt:lpstr>'GRI Table'!_Toc149051715</vt:lpstr>
      <vt:lpstr>'GRI Table'!_Toc149051718</vt:lpstr>
      <vt:lpstr>'GRI Table'!_Toc149051720</vt:lpstr>
      <vt:lpstr>'GRI Table'!_Toc149051722</vt:lpstr>
      <vt:lpstr>'GRI Table'!_Toc149051731</vt:lpstr>
      <vt:lpstr>'GRI Table'!_Toc149051734</vt:lpstr>
      <vt:lpstr>'GRI Table'!_Toc149051743</vt:lpstr>
      <vt:lpstr>'Cover Page'!Print_Area</vt:lpstr>
      <vt:lpstr>Environment!Print_Area</vt:lpstr>
      <vt:lpstr>Governance!Print_Area</vt:lpstr>
      <vt:lpstr>'GRI Table'!Print_Area</vt:lpstr>
      <vt:lpstr>SASB!Print_Area</vt:lpstr>
      <vt:lpstr>Social!Print_Area</vt:lpstr>
      <vt:lpstr>'Cover Page'!Print_Titles</vt:lpstr>
      <vt:lpstr>Environment!Print_Titles</vt:lpstr>
      <vt:lpstr>Governance!Print_Titles</vt:lpstr>
      <vt:lpstr>'GRI Table'!Print_Titles</vt:lpstr>
      <vt:lpstr>Social!Print_Titles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FY26-Sustainability Databook-GRI and SASB Index</dc:title>
  <dc:creator>Peter Beamsley</dc:creator>
  <cp:lastModifiedBy>Peter Beamsley</cp:lastModifiedBy>
  <cp:lastPrinted>2026-08-12T01:14:17Z</cp:lastPrinted>
  <dcterms:created xsi:type="dcterms:W3CDTF">2024-09-11T05:12:09Z</dcterms:created>
  <dcterms:modified xsi:type="dcterms:W3CDTF">2026-08-18T07:24:34Z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{5A25FA0F-F545-4742-AAB8-777849C83B30}</vt:lpwstr>
  </property>
  <property fmtid="{D5CDD505-2E9C-101B-9397-08002B2CF9AE}" pid="3" name="MSIP_Label_5c8f76e0-d66d-4ace-a8e8-fdc545fae579_Enabled">
    <vt:lpwstr>true</vt:lpwstr>
  </property>
  <property fmtid="{D5CDD505-2E9C-101B-9397-08002B2CF9AE}" pid="4" name="MSIP_Label_5c8f76e0-d66d-4ace-a8e8-fdc545fae579_SetDate">
    <vt:lpwstr>2025-11-25T03:28:44Z</vt:lpwstr>
  </property>
  <property fmtid="{D5CDD505-2E9C-101B-9397-08002B2CF9AE}" pid="5" name="MSIP_Label_5c8f76e0-d66d-4ace-a8e8-fdc545fae579_Method">
    <vt:lpwstr>Standard</vt:lpwstr>
  </property>
  <property fmtid="{D5CDD505-2E9C-101B-9397-08002B2CF9AE}" pid="6" name="MSIP_Label_5c8f76e0-d66d-4ace-a8e8-fdc545fae579_Name">
    <vt:lpwstr>Internal</vt:lpwstr>
  </property>
  <property fmtid="{D5CDD505-2E9C-101B-9397-08002B2CF9AE}" pid="7" name="MSIP_Label_5c8f76e0-d66d-4ace-a8e8-fdc545fae579_SiteId">
    <vt:lpwstr>cdc4b90d-7fa9-4a12-8d58-c2872266673c</vt:lpwstr>
  </property>
  <property fmtid="{D5CDD505-2E9C-101B-9397-08002B2CF9AE}" pid="8" name="MSIP_Label_5c8f76e0-d66d-4ace-a8e8-fdc545fae579_ActionId">
    <vt:lpwstr>568d15a4-be13-4416-937d-8d9382d8fe54</vt:lpwstr>
  </property>
  <property fmtid="{D5CDD505-2E9C-101B-9397-08002B2CF9AE}" pid="9" name="MSIP_Label_5c8f76e0-d66d-4ace-a8e8-fdc545fae579_ContentBits">
    <vt:lpwstr>0</vt:lpwstr>
  </property>
  <property fmtid="{D5CDD505-2E9C-101B-9397-08002B2CF9AE}" pid="10" name="MSIP_Label_5c8f76e0-d66d-4ace-a8e8-fdc545fae579_Tag">
    <vt:lpwstr>10, 3, 0, 1</vt:lpwstr>
  </property>
</Properties>
</file>